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gito\DA - APOIO\2024\PLANEJAMENTO 2024\"/>
    </mc:Choice>
  </mc:AlternateContent>
  <bookViews>
    <workbookView xWindow="0" yWindow="0" windowWidth="25125" windowHeight="12300" tabRatio="934"/>
  </bookViews>
  <sheets>
    <sheet name="Resumo Geral" sheetId="33" r:id="rId1"/>
    <sheet name="Resumo Trimestres" sheetId="32" r:id="rId2"/>
    <sheet name="Execução" sheetId="35" r:id="rId3"/>
    <sheet name="1º Trimestre" sheetId="28" r:id="rId4"/>
    <sheet name="2º Trimestre" sheetId="29" r:id="rId5"/>
    <sheet name="3º Trimestre" sheetId="30" r:id="rId6"/>
    <sheet name="4º Trimestre" sheetId="31" r:id="rId7"/>
    <sheet name="Sem Data" sheetId="34" r:id="rId8"/>
    <sheet name="Terceirização" sheetId="1" r:id="rId9"/>
    <sheet name="TI - Aquisições" sheetId="6" r:id="rId10"/>
    <sheet name="TI - Serviços" sheetId="7" r:id="rId11"/>
    <sheet name="Mobiliário" sheetId="8" r:id="rId12"/>
    <sheet name="Material de Escritório" sheetId="9" r:id="rId13"/>
    <sheet name="Divisórias" sheetId="10" r:id="rId14"/>
    <sheet name="Eventos" sheetId="5" r:id="rId15"/>
    <sheet name="Eletrodomésticos" sheetId="2" r:id="rId16"/>
    <sheet name="Biblioteca (livros)" sheetId="3" r:id="rId17"/>
    <sheet name="Manutenção de equipamentos" sheetId="4" r:id="rId18"/>
    <sheet name="Serviços Gráficos" sheetId="11" r:id="rId19"/>
    <sheet name="Material de Consumo" sheetId="12" r:id="rId20"/>
    <sheet name="Medicamentos" sheetId="13" r:id="rId21"/>
    <sheet name="Equipamentos audiovisual" sheetId="14" r:id="rId22"/>
    <sheet name="Celular" sheetId="15" r:id="rId23"/>
    <sheet name="Serviços Diversos " sheetId="16" r:id="rId24"/>
    <sheet name="Projetos" sheetId="17" r:id="rId25"/>
    <sheet name="Capacitação Pós" sheetId="18" r:id="rId26"/>
    <sheet name="Capacitação" sheetId="22" r:id="rId27"/>
    <sheet name="Obras" sheetId="19" r:id="rId28"/>
    <sheet name="Serviço Público" sheetId="25" r:id="rId29"/>
    <sheet name="Anuidade" sheetId="26" r:id="rId30"/>
  </sheets>
  <definedNames>
    <definedName name="_xlnm._FilterDatabase" localSheetId="16" hidden="1">'Biblioteca (livros)'!$I$2:$I$48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2" l="1"/>
  <c r="H4" i="8"/>
  <c r="I57" i="29" l="1"/>
  <c r="H57" i="29"/>
  <c r="G57" i="29"/>
  <c r="F58" i="29"/>
  <c r="F57" i="29"/>
  <c r="E58" i="29"/>
  <c r="E57" i="29"/>
  <c r="D57" i="29"/>
  <c r="C57" i="29"/>
  <c r="I43" i="29"/>
  <c r="H43" i="29"/>
  <c r="G43" i="29"/>
  <c r="F44" i="29"/>
  <c r="F45" i="29"/>
  <c r="F46" i="29"/>
  <c r="F47" i="29"/>
  <c r="F48" i="29"/>
  <c r="F49" i="29"/>
  <c r="F50" i="29"/>
  <c r="F51" i="29"/>
  <c r="F52" i="29"/>
  <c r="F53" i="29"/>
  <c r="F54" i="29"/>
  <c r="F55" i="29"/>
  <c r="F56" i="29"/>
  <c r="F43" i="29"/>
  <c r="E52" i="29"/>
  <c r="E53" i="29"/>
  <c r="E54" i="29"/>
  <c r="E55" i="29"/>
  <c r="E56" i="29"/>
  <c r="E48" i="29"/>
  <c r="E49" i="29"/>
  <c r="E50" i="29"/>
  <c r="E51" i="29"/>
  <c r="E44" i="29"/>
  <c r="E45" i="29"/>
  <c r="E46" i="29"/>
  <c r="E47" i="29"/>
  <c r="E43" i="29"/>
  <c r="D43" i="29"/>
  <c r="C43" i="29"/>
  <c r="I63" i="28"/>
  <c r="H63" i="28"/>
  <c r="G63" i="28"/>
  <c r="F63" i="28"/>
  <c r="E63" i="28"/>
  <c r="D63" i="28"/>
  <c r="C63" i="28"/>
  <c r="I62" i="28"/>
  <c r="H62" i="28"/>
  <c r="G62" i="28"/>
  <c r="F62" i="28"/>
  <c r="E62" i="28"/>
  <c r="D62" i="28"/>
  <c r="C62" i="28"/>
  <c r="I62" i="31"/>
  <c r="H62" i="31"/>
  <c r="G62" i="31"/>
  <c r="F62" i="31"/>
  <c r="E62" i="31"/>
  <c r="D62" i="31"/>
  <c r="C62" i="31"/>
  <c r="I28" i="30"/>
  <c r="H28" i="30"/>
  <c r="G28" i="30"/>
  <c r="F29" i="30"/>
  <c r="F30" i="30"/>
  <c r="F31" i="30"/>
  <c r="F32" i="30"/>
  <c r="F33" i="30"/>
  <c r="F34" i="30"/>
  <c r="F35" i="30"/>
  <c r="F36" i="30"/>
  <c r="F37" i="30"/>
  <c r="F28" i="30"/>
  <c r="E29" i="30"/>
  <c r="E30" i="30"/>
  <c r="E31" i="30"/>
  <c r="E32" i="30"/>
  <c r="E33" i="30"/>
  <c r="E34" i="30"/>
  <c r="E35" i="30"/>
  <c r="E36" i="30"/>
  <c r="E37" i="30"/>
  <c r="E28" i="30"/>
  <c r="D28" i="30"/>
  <c r="C28" i="30"/>
  <c r="B180" i="29" l="1"/>
  <c r="P46" i="32" l="1"/>
  <c r="O46" i="32"/>
  <c r="J61" i="35"/>
  <c r="I61" i="35"/>
  <c r="B125" i="31"/>
  <c r="M121" i="31"/>
  <c r="H121" i="31"/>
  <c r="H11" i="19"/>
  <c r="G11" i="19"/>
  <c r="G46" i="32"/>
  <c r="H173" i="29"/>
  <c r="J5" i="19"/>
  <c r="H158" i="28"/>
  <c r="G42" i="32"/>
  <c r="J14" i="16"/>
  <c r="J15" i="16"/>
  <c r="J16" i="16"/>
  <c r="J17" i="16"/>
  <c r="J18" i="16"/>
  <c r="J19" i="16"/>
  <c r="J20" i="16"/>
  <c r="J21" i="16"/>
  <c r="J22" i="16"/>
  <c r="C34" i="32"/>
  <c r="H64" i="28"/>
  <c r="M64" i="28"/>
  <c r="O33" i="32"/>
  <c r="H70" i="31"/>
  <c r="H11" i="5"/>
  <c r="M70" i="31"/>
  <c r="J5" i="2" l="1"/>
  <c r="J10" i="19"/>
  <c r="J4" i="17"/>
  <c r="J57" i="16"/>
  <c r="H58" i="16"/>
  <c r="G58" i="16"/>
  <c r="J8" i="19"/>
  <c r="M152" i="28" l="1"/>
  <c r="C45" i="32"/>
  <c r="H152" i="28"/>
  <c r="J6" i="22"/>
  <c r="H116" i="31"/>
  <c r="J34" i="22"/>
  <c r="H35" i="22"/>
  <c r="J33" i="22"/>
  <c r="L63" i="35" l="1"/>
  <c r="K63" i="35"/>
  <c r="M94" i="34"/>
  <c r="L60" i="35"/>
  <c r="K60" i="35"/>
  <c r="M88" i="34"/>
  <c r="B94" i="34"/>
  <c r="M64" i="34"/>
  <c r="L57" i="35" s="1"/>
  <c r="L53" i="35"/>
  <c r="L51" i="35"/>
  <c r="M51" i="34"/>
  <c r="M46" i="34"/>
  <c r="M41" i="34"/>
  <c r="L50" i="35" s="1"/>
  <c r="M35" i="34"/>
  <c r="L48" i="35" s="1"/>
  <c r="M30" i="34"/>
  <c r="L45" i="35" s="1"/>
  <c r="L44" i="35"/>
  <c r="M25" i="34"/>
  <c r="L43" i="35"/>
  <c r="M18" i="34"/>
  <c r="M8" i="34"/>
  <c r="L42" i="35" s="1"/>
  <c r="M125" i="31"/>
  <c r="J63" i="35" s="1"/>
  <c r="M116" i="31"/>
  <c r="J60" i="35" s="1"/>
  <c r="M101" i="31"/>
  <c r="J57" i="35" s="1"/>
  <c r="M88" i="31"/>
  <c r="J53" i="35" s="1"/>
  <c r="M81" i="31"/>
  <c r="J51" i="35" s="1"/>
  <c r="M76" i="31"/>
  <c r="J50" i="35" s="1"/>
  <c r="J48" i="35"/>
  <c r="M63" i="31"/>
  <c r="J45" i="35" s="1"/>
  <c r="M32" i="31"/>
  <c r="J43" i="35" s="1"/>
  <c r="M58" i="31"/>
  <c r="J44" i="35" s="1"/>
  <c r="M8" i="31"/>
  <c r="J42" i="35" s="1"/>
  <c r="H63" i="35"/>
  <c r="M93" i="30"/>
  <c r="M88" i="30"/>
  <c r="H61" i="35" s="1"/>
  <c r="M83" i="30"/>
  <c r="H60" i="35" s="1"/>
  <c r="M75" i="30"/>
  <c r="H57" i="35" s="1"/>
  <c r="M67" i="30"/>
  <c r="H53" i="35" s="1"/>
  <c r="M60" i="30"/>
  <c r="H52" i="35" s="1"/>
  <c r="H51" i="35"/>
  <c r="M55" i="30"/>
  <c r="M49" i="30"/>
  <c r="H50" i="35" s="1"/>
  <c r="M43" i="30"/>
  <c r="H48" i="35" s="1"/>
  <c r="H45" i="35"/>
  <c r="M38" i="30"/>
  <c r="M24" i="30"/>
  <c r="H44" i="35" s="1"/>
  <c r="M15" i="30"/>
  <c r="H43" i="35" s="1"/>
  <c r="M9" i="30" l="1"/>
  <c r="H42" i="35" s="1"/>
  <c r="M180" i="29"/>
  <c r="F63" i="35" s="1"/>
  <c r="M173" i="29"/>
  <c r="F61" i="35" s="1"/>
  <c r="F60" i="35"/>
  <c r="M166" i="29"/>
  <c r="F58" i="35"/>
  <c r="N58" i="35" s="1"/>
  <c r="M145" i="29"/>
  <c r="M138" i="29"/>
  <c r="F57" i="35" s="1"/>
  <c r="M123" i="29"/>
  <c r="F56" i="35" s="1"/>
  <c r="N56" i="35" s="1"/>
  <c r="F55" i="35"/>
  <c r="N55" i="35" s="1"/>
  <c r="M118" i="29"/>
  <c r="F54" i="35"/>
  <c r="N54" i="35" s="1"/>
  <c r="M108" i="29"/>
  <c r="M103" i="29"/>
  <c r="F53" i="35" s="1"/>
  <c r="F50" i="35"/>
  <c r="N50" i="35" s="1"/>
  <c r="M74" i="29"/>
  <c r="F52" i="35" s="1"/>
  <c r="M67" i="29"/>
  <c r="F49" i="35"/>
  <c r="M59" i="29"/>
  <c r="M39" i="29"/>
  <c r="F46" i="35" s="1"/>
  <c r="N46" i="35" s="1"/>
  <c r="M29" i="29"/>
  <c r="F44" i="35" s="1"/>
  <c r="F43" i="35"/>
  <c r="M16" i="29"/>
  <c r="F42" i="35"/>
  <c r="M8" i="29"/>
  <c r="M170" i="28"/>
  <c r="D63" i="35" s="1"/>
  <c r="M165" i="28"/>
  <c r="D62" i="35" s="1"/>
  <c r="N62" i="35" s="1"/>
  <c r="D61" i="35"/>
  <c r="M158" i="28"/>
  <c r="D60" i="35"/>
  <c r="M145" i="28"/>
  <c r="D59" i="35" s="1"/>
  <c r="N59" i="35" s="1"/>
  <c r="M132" i="28"/>
  <c r="D57" i="35" s="1"/>
  <c r="M98" i="28"/>
  <c r="D53" i="35" s="1"/>
  <c r="M78" i="28"/>
  <c r="D52" i="35" s="1"/>
  <c r="M73" i="28"/>
  <c r="D51" i="35" s="1"/>
  <c r="N51" i="35" s="1"/>
  <c r="D49" i="35"/>
  <c r="M58" i="28"/>
  <c r="D48" i="35" s="1"/>
  <c r="N48" i="35" s="1"/>
  <c r="M51" i="28"/>
  <c r="D47" i="35" s="1"/>
  <c r="N47" i="35" s="1"/>
  <c r="M45" i="28"/>
  <c r="D44" i="35" s="1"/>
  <c r="M29" i="28"/>
  <c r="D43" i="35" s="1"/>
  <c r="M11" i="28"/>
  <c r="D42" i="35" s="1"/>
  <c r="N45" i="35"/>
  <c r="L64" i="35"/>
  <c r="J64" i="35"/>
  <c r="H64" i="35"/>
  <c r="I62" i="35"/>
  <c r="G62" i="35"/>
  <c r="E62" i="35"/>
  <c r="I59" i="35"/>
  <c r="G59" i="35"/>
  <c r="E59" i="35"/>
  <c r="I58" i="35"/>
  <c r="G58" i="35"/>
  <c r="C58" i="35"/>
  <c r="I56" i="35"/>
  <c r="G56" i="35"/>
  <c r="C56" i="35"/>
  <c r="I55" i="35"/>
  <c r="G55" i="35"/>
  <c r="C55" i="35"/>
  <c r="I54" i="35"/>
  <c r="G54" i="35"/>
  <c r="C54" i="35"/>
  <c r="I52" i="35"/>
  <c r="E51" i="35"/>
  <c r="C50" i="35"/>
  <c r="I49" i="35"/>
  <c r="G49" i="35"/>
  <c r="E48" i="35"/>
  <c r="I47" i="35"/>
  <c r="G47" i="35"/>
  <c r="E47" i="35"/>
  <c r="I46" i="35"/>
  <c r="G46" i="35"/>
  <c r="C46" i="35"/>
  <c r="E45" i="35"/>
  <c r="C45" i="35"/>
  <c r="N44" i="35" l="1"/>
  <c r="N63" i="35"/>
  <c r="N61" i="35"/>
  <c r="N60" i="35"/>
  <c r="N57" i="35"/>
  <c r="N53" i="35"/>
  <c r="N52" i="35"/>
  <c r="N49" i="35"/>
  <c r="F64" i="35"/>
  <c r="N43" i="35"/>
  <c r="D64" i="35"/>
  <c r="N42" i="35"/>
  <c r="N64" i="35" l="1"/>
  <c r="G11" i="5"/>
  <c r="O45" i="32" l="1"/>
  <c r="I60" i="35"/>
  <c r="G15" i="22"/>
  <c r="G35" i="22" s="1"/>
  <c r="J49" i="7" l="1"/>
  <c r="J25" i="22" l="1"/>
  <c r="J9" i="9" l="1"/>
  <c r="J4" i="9"/>
  <c r="J13" i="8"/>
  <c r="J4" i="8"/>
  <c r="S29" i="32"/>
  <c r="S28" i="32"/>
  <c r="G29" i="32"/>
  <c r="B170" i="28"/>
  <c r="C42" i="32"/>
  <c r="C28" i="32"/>
  <c r="H180" i="29"/>
  <c r="E63" i="35" s="1"/>
  <c r="J7" i="26"/>
  <c r="H10" i="26"/>
  <c r="H7" i="25"/>
  <c r="J5" i="25"/>
  <c r="J6" i="25"/>
  <c r="J4" i="25"/>
  <c r="H13" i="18"/>
  <c r="J4" i="18"/>
  <c r="J5" i="17"/>
  <c r="J6" i="17"/>
  <c r="H7" i="17"/>
  <c r="H75" i="30"/>
  <c r="G57" i="35" s="1"/>
  <c r="H138" i="29"/>
  <c r="E57" i="35" s="1"/>
  <c r="H132" i="28"/>
  <c r="C57" i="35" s="1"/>
  <c r="J41" i="16"/>
  <c r="J28" i="16" l="1"/>
  <c r="J26" i="16"/>
  <c r="H10" i="14"/>
  <c r="J7" i="16"/>
  <c r="J8" i="16"/>
  <c r="J9" i="16"/>
  <c r="J4" i="15"/>
  <c r="H5" i="15"/>
  <c r="G5" i="15"/>
  <c r="J9" i="14"/>
  <c r="J4" i="14"/>
  <c r="H5" i="13"/>
  <c r="G5" i="13"/>
  <c r="H88" i="31"/>
  <c r="I53" i="35" s="1"/>
  <c r="H67" i="30"/>
  <c r="G53" i="35" s="1"/>
  <c r="H47" i="12"/>
  <c r="G47" i="12"/>
  <c r="J45" i="12"/>
  <c r="J43" i="12"/>
  <c r="J41" i="12"/>
  <c r="K37" i="32"/>
  <c r="H60" i="30"/>
  <c r="J8" i="11"/>
  <c r="H9" i="11"/>
  <c r="G9" i="11"/>
  <c r="H12" i="4"/>
  <c r="H12" i="3"/>
  <c r="H21" i="2"/>
  <c r="J19" i="2"/>
  <c r="J6" i="2"/>
  <c r="J4" i="2"/>
  <c r="H6" i="10"/>
  <c r="G6" i="10"/>
  <c r="J5" i="10"/>
  <c r="J4" i="10"/>
  <c r="H10" i="9"/>
  <c r="H14" i="8"/>
  <c r="H55" i="7"/>
  <c r="G55" i="7"/>
  <c r="J26" i="7"/>
  <c r="J27" i="7"/>
  <c r="J28" i="7"/>
  <c r="J29" i="7"/>
  <c r="J16" i="7"/>
  <c r="J17" i="7"/>
  <c r="J18" i="7"/>
  <c r="J19" i="7"/>
  <c r="J20" i="7"/>
  <c r="J21" i="7"/>
  <c r="J22" i="7"/>
  <c r="J4" i="7"/>
  <c r="J5" i="7"/>
  <c r="J6" i="7"/>
  <c r="J7" i="7"/>
  <c r="J8" i="7"/>
  <c r="J9" i="7"/>
  <c r="J10" i="7"/>
  <c r="J11" i="7"/>
  <c r="J12" i="7"/>
  <c r="J13" i="7"/>
  <c r="J14" i="7"/>
  <c r="J15" i="7"/>
  <c r="H29" i="28"/>
  <c r="C43" i="35" s="1"/>
  <c r="H50" i="6"/>
  <c r="J44" i="6"/>
  <c r="J45" i="6"/>
  <c r="J46" i="6"/>
  <c r="J47" i="6"/>
  <c r="J48" i="6"/>
  <c r="J49" i="6"/>
  <c r="J28" i="6"/>
  <c r="J29" i="6"/>
  <c r="J30" i="6"/>
  <c r="J31" i="6"/>
  <c r="J32" i="6"/>
  <c r="J33" i="6"/>
  <c r="J34" i="6"/>
  <c r="J35" i="6"/>
  <c r="J36" i="6"/>
  <c r="J37" i="6"/>
  <c r="J38" i="6"/>
  <c r="J39" i="6"/>
  <c r="J40" i="6"/>
  <c r="J41" i="6"/>
  <c r="J42" i="6"/>
  <c r="J43" i="6"/>
  <c r="J26" i="6"/>
  <c r="J24" i="6"/>
  <c r="J20" i="6"/>
  <c r="J21" i="6"/>
  <c r="J22" i="6"/>
  <c r="J23" i="6"/>
  <c r="J18" i="6"/>
  <c r="J19" i="6"/>
  <c r="J5" i="6"/>
  <c r="J6" i="6"/>
  <c r="G50" i="6"/>
  <c r="H16" i="1"/>
  <c r="L37" i="32" l="1"/>
  <c r="G52" i="35"/>
  <c r="J4" i="13"/>
  <c r="S38" i="32"/>
  <c r="H58" i="31"/>
  <c r="I44" i="35" s="1"/>
  <c r="H29" i="29" l="1"/>
  <c r="E44" i="35" s="1"/>
  <c r="J23" i="7"/>
  <c r="J24" i="7"/>
  <c r="J25" i="7"/>
  <c r="J30" i="7"/>
  <c r="J31" i="7"/>
  <c r="J32" i="7"/>
  <c r="J33" i="7"/>
  <c r="J34" i="7"/>
  <c r="J35" i="7"/>
  <c r="J36" i="7"/>
  <c r="J37" i="7"/>
  <c r="J38" i="7"/>
  <c r="J39" i="7"/>
  <c r="J40" i="7"/>
  <c r="J41" i="7"/>
  <c r="J42" i="7"/>
  <c r="J43" i="7"/>
  <c r="J44" i="7"/>
  <c r="J45" i="7"/>
  <c r="J46" i="7"/>
  <c r="J47" i="7"/>
  <c r="J48" i="7"/>
  <c r="J50" i="7"/>
  <c r="J51" i="7"/>
  <c r="J52" i="7"/>
  <c r="J53" i="7"/>
  <c r="J54" i="7"/>
  <c r="H18" i="34"/>
  <c r="H94" i="34"/>
  <c r="H88" i="34"/>
  <c r="H64" i="34"/>
  <c r="K57" i="35" s="1"/>
  <c r="H51" i="34"/>
  <c r="G52" i="33" s="1"/>
  <c r="H46" i="34"/>
  <c r="K51" i="35" s="1"/>
  <c r="H41" i="34"/>
  <c r="K50" i="35" s="1"/>
  <c r="H35" i="34"/>
  <c r="K48" i="35" s="1"/>
  <c r="H30" i="34"/>
  <c r="K45" i="35" s="1"/>
  <c r="H25" i="34"/>
  <c r="H8" i="34"/>
  <c r="K42" i="35" s="1"/>
  <c r="H32" i="31"/>
  <c r="I43" i="35" s="1"/>
  <c r="H16" i="29"/>
  <c r="E43" i="35" s="1"/>
  <c r="T29" i="32" l="1"/>
  <c r="K44" i="35"/>
  <c r="T28" i="32"/>
  <c r="T49" i="32" s="1"/>
  <c r="K43" i="35"/>
  <c r="T38" i="32"/>
  <c r="K53" i="35"/>
  <c r="G43" i="33"/>
  <c r="S49" i="32"/>
  <c r="K64" i="35" l="1"/>
  <c r="G42" i="33"/>
  <c r="J17" i="6"/>
  <c r="J7" i="6" l="1"/>
  <c r="F45" i="33" l="1"/>
  <c r="F46" i="33"/>
  <c r="F48" i="33"/>
  <c r="F51" i="33"/>
  <c r="F53" i="33"/>
  <c r="F54" i="33"/>
  <c r="F55" i="33"/>
  <c r="F57" i="33"/>
  <c r="F58" i="33"/>
  <c r="F60" i="33"/>
  <c r="F61" i="33"/>
  <c r="E45" i="33"/>
  <c r="E46" i="33"/>
  <c r="E48" i="33"/>
  <c r="E51" i="33"/>
  <c r="E53" i="33"/>
  <c r="E54" i="33"/>
  <c r="E55" i="33"/>
  <c r="E57" i="33"/>
  <c r="E58" i="33"/>
  <c r="E61" i="33"/>
  <c r="D44" i="33"/>
  <c r="D46" i="33"/>
  <c r="D47" i="33"/>
  <c r="D50" i="33"/>
  <c r="D58" i="33"/>
  <c r="D61" i="33"/>
  <c r="C44" i="33"/>
  <c r="C45" i="33"/>
  <c r="C49" i="33"/>
  <c r="C53" i="33"/>
  <c r="C54" i="33"/>
  <c r="C55" i="33"/>
  <c r="C57" i="33"/>
  <c r="O48" i="32"/>
  <c r="O42" i="32"/>
  <c r="O38" i="32"/>
  <c r="O36" i="32"/>
  <c r="O35" i="32"/>
  <c r="O30" i="32"/>
  <c r="O29" i="32"/>
  <c r="O28" i="32"/>
  <c r="O27" i="32"/>
  <c r="K48" i="32"/>
  <c r="K46" i="32"/>
  <c r="K45" i="32"/>
  <c r="K42" i="32"/>
  <c r="K38" i="32"/>
  <c r="K36" i="32"/>
  <c r="K35" i="32"/>
  <c r="K33" i="32"/>
  <c r="K30" i="32"/>
  <c r="K29" i="32"/>
  <c r="K28" i="32"/>
  <c r="K27" i="32"/>
  <c r="B93" i="30"/>
  <c r="G48" i="32"/>
  <c r="G45" i="32"/>
  <c r="G43" i="32"/>
  <c r="G41" i="32"/>
  <c r="G40" i="32"/>
  <c r="G39" i="32"/>
  <c r="G38" i="32"/>
  <c r="G37" i="32"/>
  <c r="G35" i="32"/>
  <c r="G34" i="32"/>
  <c r="G31" i="32"/>
  <c r="G28" i="32"/>
  <c r="G27" i="32"/>
  <c r="C48" i="32"/>
  <c r="C47" i="32"/>
  <c r="C46" i="32"/>
  <c r="C44" i="32"/>
  <c r="C38" i="32"/>
  <c r="C37" i="32"/>
  <c r="C36" i="32"/>
  <c r="C33" i="32"/>
  <c r="C32" i="32"/>
  <c r="C29" i="32"/>
  <c r="C27" i="32"/>
  <c r="H125" i="31"/>
  <c r="H93" i="30"/>
  <c r="H48" i="32"/>
  <c r="H170" i="28"/>
  <c r="J5" i="26"/>
  <c r="J6" i="26"/>
  <c r="J8" i="26"/>
  <c r="J9" i="26"/>
  <c r="J4" i="26"/>
  <c r="H165" i="28"/>
  <c r="H88" i="30"/>
  <c r="J6" i="19"/>
  <c r="J7" i="19"/>
  <c r="J9" i="19"/>
  <c r="J4" i="19"/>
  <c r="P45" i="32"/>
  <c r="H83" i="30"/>
  <c r="H166" i="29"/>
  <c r="J5" i="22"/>
  <c r="J7" i="22"/>
  <c r="J8" i="22"/>
  <c r="J9" i="22"/>
  <c r="J10" i="22"/>
  <c r="J11" i="22"/>
  <c r="J12" i="22"/>
  <c r="J13" i="22"/>
  <c r="J14" i="22"/>
  <c r="J15" i="22"/>
  <c r="J16" i="22"/>
  <c r="J17" i="22"/>
  <c r="J18" i="22"/>
  <c r="J19" i="22"/>
  <c r="J20" i="22"/>
  <c r="J21" i="22"/>
  <c r="J22" i="22"/>
  <c r="J23" i="22"/>
  <c r="J24" i="22"/>
  <c r="J26" i="22"/>
  <c r="J27" i="22"/>
  <c r="J28" i="22"/>
  <c r="J29" i="22"/>
  <c r="J30" i="22"/>
  <c r="J31" i="22"/>
  <c r="J32" i="22"/>
  <c r="J4" i="22"/>
  <c r="H145" i="28"/>
  <c r="H145" i="29"/>
  <c r="H101" i="31"/>
  <c r="L42" i="32"/>
  <c r="H42" i="32"/>
  <c r="D42" i="32"/>
  <c r="J5" i="16"/>
  <c r="J6" i="16"/>
  <c r="J10" i="16"/>
  <c r="J11" i="16"/>
  <c r="J12" i="16"/>
  <c r="J13" i="16"/>
  <c r="J23" i="16"/>
  <c r="J24" i="16"/>
  <c r="J25" i="16"/>
  <c r="J27" i="16"/>
  <c r="J29" i="16"/>
  <c r="J30" i="16"/>
  <c r="J31" i="16"/>
  <c r="J32" i="16"/>
  <c r="J33" i="16"/>
  <c r="J34" i="16"/>
  <c r="J35" i="16"/>
  <c r="J36" i="16"/>
  <c r="J37" i="16"/>
  <c r="J38" i="16"/>
  <c r="J39" i="16"/>
  <c r="J40" i="16"/>
  <c r="J42" i="16"/>
  <c r="J43" i="16"/>
  <c r="J44" i="16"/>
  <c r="J45" i="16"/>
  <c r="J46" i="16"/>
  <c r="J47" i="16"/>
  <c r="J48" i="16"/>
  <c r="J49" i="16"/>
  <c r="J50" i="16"/>
  <c r="J51" i="16"/>
  <c r="J52" i="16"/>
  <c r="J53" i="16"/>
  <c r="J54" i="16"/>
  <c r="J55" i="16"/>
  <c r="J56" i="16"/>
  <c r="J4" i="16"/>
  <c r="H123" i="29"/>
  <c r="H118" i="29"/>
  <c r="H108" i="29"/>
  <c r="L48" i="32" l="1"/>
  <c r="G63" i="35"/>
  <c r="L45" i="32"/>
  <c r="E59" i="33" s="1"/>
  <c r="G60" i="35"/>
  <c r="L46" i="32"/>
  <c r="G61" i="35"/>
  <c r="H41" i="32"/>
  <c r="E56" i="35"/>
  <c r="M56" i="35" s="1"/>
  <c r="H39" i="32"/>
  <c r="E54" i="35"/>
  <c r="M54" i="35" s="1"/>
  <c r="H43" i="32"/>
  <c r="E58" i="35"/>
  <c r="M58" i="35" s="1"/>
  <c r="H40" i="32"/>
  <c r="D54" i="33" s="1"/>
  <c r="H54" i="33" s="1"/>
  <c r="L54" i="33" s="1"/>
  <c r="E55" i="35"/>
  <c r="M55" i="35" s="1"/>
  <c r="H45" i="32"/>
  <c r="E60" i="35"/>
  <c r="H46" i="32"/>
  <c r="E61" i="35"/>
  <c r="D45" i="32"/>
  <c r="C60" i="35"/>
  <c r="M60" i="35" s="1"/>
  <c r="D48" i="32"/>
  <c r="C63" i="35"/>
  <c r="D47" i="32"/>
  <c r="C62" i="35"/>
  <c r="M62" i="35" s="1"/>
  <c r="D44" i="32"/>
  <c r="C58" i="33" s="1"/>
  <c r="H58" i="33" s="1"/>
  <c r="J58" i="33" s="1"/>
  <c r="C59" i="35"/>
  <c r="M59" i="35" s="1"/>
  <c r="D46" i="32"/>
  <c r="C60" i="33" s="1"/>
  <c r="C61" i="35"/>
  <c r="C49" i="32"/>
  <c r="P48" i="32"/>
  <c r="I63" i="35"/>
  <c r="P42" i="32"/>
  <c r="F56" i="33" s="1"/>
  <c r="I57" i="35"/>
  <c r="M57" i="35" s="1"/>
  <c r="F62" i="33"/>
  <c r="F59" i="33"/>
  <c r="E62" i="33"/>
  <c r="E56" i="33"/>
  <c r="E60" i="33"/>
  <c r="D55" i="33"/>
  <c r="H55" i="33" s="1"/>
  <c r="L55" i="33" s="1"/>
  <c r="D56" i="33"/>
  <c r="D59" i="33"/>
  <c r="D60" i="33"/>
  <c r="D53" i="33"/>
  <c r="H53" i="33" s="1"/>
  <c r="J53" i="33" s="1"/>
  <c r="D57" i="33"/>
  <c r="H57" i="33" s="1"/>
  <c r="J57" i="33" s="1"/>
  <c r="D62" i="33"/>
  <c r="C62" i="33"/>
  <c r="C61" i="33"/>
  <c r="H61" i="33" s="1"/>
  <c r="J61" i="33" s="1"/>
  <c r="C59" i="33"/>
  <c r="C56" i="33"/>
  <c r="O49" i="32"/>
  <c r="K49" i="32"/>
  <c r="G49" i="32"/>
  <c r="P38" i="32"/>
  <c r="L38" i="32"/>
  <c r="H103" i="29"/>
  <c r="H98" i="28"/>
  <c r="J5" i="12"/>
  <c r="J6" i="12"/>
  <c r="J7" i="12"/>
  <c r="J8" i="12"/>
  <c r="J9" i="12"/>
  <c r="J15" i="12"/>
  <c r="J16" i="12"/>
  <c r="J17" i="12"/>
  <c r="J18" i="12"/>
  <c r="J19" i="12"/>
  <c r="J20" i="12"/>
  <c r="J21" i="12"/>
  <c r="J22" i="12"/>
  <c r="J23" i="12"/>
  <c r="J24" i="12"/>
  <c r="J42" i="12"/>
  <c r="J44" i="12"/>
  <c r="J4" i="12"/>
  <c r="H78" i="28"/>
  <c r="H74" i="29"/>
  <c r="J5" i="11"/>
  <c r="J6" i="11"/>
  <c r="J7" i="11"/>
  <c r="J4" i="11"/>
  <c r="H81" i="31"/>
  <c r="H55" i="30"/>
  <c r="H73" i="28"/>
  <c r="J5" i="4"/>
  <c r="J6" i="4"/>
  <c r="J8" i="4"/>
  <c r="J9" i="4"/>
  <c r="J10" i="4"/>
  <c r="J11" i="4"/>
  <c r="J7" i="4"/>
  <c r="J4" i="4"/>
  <c r="H76" i="31"/>
  <c r="H49" i="30"/>
  <c r="H67" i="29"/>
  <c r="J5" i="3"/>
  <c r="J6" i="3"/>
  <c r="J7" i="3"/>
  <c r="J8" i="3"/>
  <c r="J9" i="3"/>
  <c r="J10" i="3"/>
  <c r="J11" i="3"/>
  <c r="J4" i="3"/>
  <c r="H59" i="29"/>
  <c r="H43" i="30"/>
  <c r="H58" i="28"/>
  <c r="J5" i="5"/>
  <c r="J6" i="5"/>
  <c r="J7" i="5"/>
  <c r="J8" i="5"/>
  <c r="J4" i="5"/>
  <c r="H51" i="28"/>
  <c r="H39" i="29"/>
  <c r="H38" i="30"/>
  <c r="H29" i="32"/>
  <c r="H63" i="31"/>
  <c r="P29" i="32"/>
  <c r="H24" i="30"/>
  <c r="H45" i="28"/>
  <c r="P28" i="32"/>
  <c r="H15" i="30"/>
  <c r="H28" i="32"/>
  <c r="D28" i="32"/>
  <c r="H9" i="30"/>
  <c r="H8" i="29"/>
  <c r="H11" i="28"/>
  <c r="H8" i="31"/>
  <c r="J8" i="6"/>
  <c r="J9" i="6"/>
  <c r="J10" i="6"/>
  <c r="J11" i="6"/>
  <c r="J12" i="6"/>
  <c r="J13" i="6"/>
  <c r="J14" i="6"/>
  <c r="J15" i="6"/>
  <c r="J16" i="6"/>
  <c r="J25" i="6"/>
  <c r="J27" i="6"/>
  <c r="J4" i="6"/>
  <c r="J5" i="1"/>
  <c r="J6" i="1"/>
  <c r="J7" i="1"/>
  <c r="J8" i="1"/>
  <c r="J9" i="1"/>
  <c r="J10" i="1"/>
  <c r="J11" i="1"/>
  <c r="J12" i="1"/>
  <c r="J13" i="1"/>
  <c r="J14" i="1"/>
  <c r="J15" i="1"/>
  <c r="J4" i="1"/>
  <c r="L29" i="32" l="1"/>
  <c r="G44" i="35"/>
  <c r="L30" i="32"/>
  <c r="E44" i="33" s="1"/>
  <c r="G45" i="35"/>
  <c r="L28" i="32"/>
  <c r="G43" i="35"/>
  <c r="M43" i="35" s="1"/>
  <c r="L27" i="32"/>
  <c r="G42" i="35"/>
  <c r="L35" i="32"/>
  <c r="G50" i="35"/>
  <c r="L33" i="32"/>
  <c r="G48" i="35"/>
  <c r="L36" i="32"/>
  <c r="G51" i="35"/>
  <c r="H31" i="32"/>
  <c r="E46" i="35"/>
  <c r="M46" i="35" s="1"/>
  <c r="H35" i="32"/>
  <c r="E50" i="35"/>
  <c r="M61" i="35"/>
  <c r="Q61" i="35" s="1"/>
  <c r="H27" i="32"/>
  <c r="E42" i="35"/>
  <c r="H37" i="32"/>
  <c r="E52" i="35"/>
  <c r="H34" i="32"/>
  <c r="D48" i="33" s="1"/>
  <c r="E49" i="35"/>
  <c r="H38" i="32"/>
  <c r="D52" i="33" s="1"/>
  <c r="E53" i="35"/>
  <c r="D32" i="32"/>
  <c r="C47" i="35"/>
  <c r="M47" i="35" s="1"/>
  <c r="D29" i="32"/>
  <c r="C44" i="35"/>
  <c r="M44" i="35" s="1"/>
  <c r="D38" i="32"/>
  <c r="C52" i="33" s="1"/>
  <c r="C53" i="35"/>
  <c r="D27" i="32"/>
  <c r="C41" i="33" s="1"/>
  <c r="C42" i="35"/>
  <c r="D33" i="32"/>
  <c r="C47" i="33" s="1"/>
  <c r="C48" i="35"/>
  <c r="D36" i="32"/>
  <c r="C50" i="33" s="1"/>
  <c r="C51" i="35"/>
  <c r="D37" i="32"/>
  <c r="C52" i="35"/>
  <c r="D34" i="32"/>
  <c r="C48" i="33" s="1"/>
  <c r="C49" i="35"/>
  <c r="M49" i="35" s="1"/>
  <c r="M63" i="35"/>
  <c r="O63" i="35" s="1"/>
  <c r="P30" i="32"/>
  <c r="F44" i="33" s="1"/>
  <c r="I45" i="35"/>
  <c r="P33" i="32"/>
  <c r="F47" i="33" s="1"/>
  <c r="I48" i="35"/>
  <c r="P36" i="32"/>
  <c r="F50" i="33" s="1"/>
  <c r="I51" i="35"/>
  <c r="P27" i="32"/>
  <c r="F41" i="33" s="1"/>
  <c r="I42" i="35"/>
  <c r="P35" i="32"/>
  <c r="F49" i="33" s="1"/>
  <c r="I50" i="35"/>
  <c r="F42" i="33"/>
  <c r="F43" i="33"/>
  <c r="F52" i="33"/>
  <c r="H56" i="33"/>
  <c r="J56" i="33" s="1"/>
  <c r="E42" i="33"/>
  <c r="E47" i="33"/>
  <c r="E50" i="33"/>
  <c r="E52" i="33"/>
  <c r="E41" i="33"/>
  <c r="E49" i="33"/>
  <c r="E43" i="33"/>
  <c r="H60" i="33"/>
  <c r="J60" i="33" s="1"/>
  <c r="H59" i="33"/>
  <c r="J59" i="33" s="1"/>
  <c r="H62" i="33"/>
  <c r="J62" i="33" s="1"/>
  <c r="D42" i="33"/>
  <c r="Q54" i="35"/>
  <c r="O54" i="35"/>
  <c r="S56" i="35"/>
  <c r="O56" i="35"/>
  <c r="D41" i="33"/>
  <c r="D45" i="33"/>
  <c r="H45" i="33" s="1"/>
  <c r="J45" i="33" s="1"/>
  <c r="D49" i="33"/>
  <c r="Q58" i="35"/>
  <c r="O58" i="35"/>
  <c r="S55" i="35"/>
  <c r="O55" i="35"/>
  <c r="D43" i="33"/>
  <c r="D51" i="33"/>
  <c r="Q57" i="35"/>
  <c r="O57" i="35"/>
  <c r="C42" i="33"/>
  <c r="C43" i="33"/>
  <c r="Q60" i="35"/>
  <c r="O60" i="35"/>
  <c r="Q59" i="35"/>
  <c r="O59" i="35"/>
  <c r="Q62" i="35"/>
  <c r="O62" i="35"/>
  <c r="C46" i="33"/>
  <c r="H46" i="33" s="1"/>
  <c r="J46" i="33" s="1"/>
  <c r="C51" i="33"/>
  <c r="L49" i="32"/>
  <c r="G13" i="18"/>
  <c r="O61" i="35" l="1"/>
  <c r="M45" i="35"/>
  <c r="O45" i="35" s="1"/>
  <c r="Q63" i="35"/>
  <c r="H44" i="33"/>
  <c r="L44" i="33" s="1"/>
  <c r="H49" i="32"/>
  <c r="M53" i="35"/>
  <c r="Q53" i="35" s="1"/>
  <c r="M52" i="35"/>
  <c r="Q52" i="35" s="1"/>
  <c r="M50" i="35"/>
  <c r="O50" i="35" s="1"/>
  <c r="D49" i="32"/>
  <c r="M51" i="35"/>
  <c r="Q51" i="35" s="1"/>
  <c r="M42" i="35"/>
  <c r="M48" i="35"/>
  <c r="Q48" i="35" s="1"/>
  <c r="H48" i="33"/>
  <c r="L48" i="33" s="1"/>
  <c r="H42" i="33"/>
  <c r="L42" i="33" s="1"/>
  <c r="P49" i="32"/>
  <c r="H50" i="33"/>
  <c r="J50" i="33" s="1"/>
  <c r="F63" i="33"/>
  <c r="I64" i="35"/>
  <c r="H47" i="33"/>
  <c r="J47" i="33" s="1"/>
  <c r="H49" i="33"/>
  <c r="J49" i="33" s="1"/>
  <c r="E63" i="33"/>
  <c r="G64" i="35"/>
  <c r="H43" i="33"/>
  <c r="J43" i="33" s="1"/>
  <c r="H41" i="33"/>
  <c r="H52" i="33"/>
  <c r="J52" i="33" s="1"/>
  <c r="D63" i="33"/>
  <c r="H51" i="33"/>
  <c r="J51" i="33" s="1"/>
  <c r="Q46" i="35"/>
  <c r="O46" i="35"/>
  <c r="E64" i="35"/>
  <c r="C63" i="33"/>
  <c r="C64" i="35"/>
  <c r="Q44" i="35"/>
  <c r="O44" i="35"/>
  <c r="S49" i="35"/>
  <c r="O49" i="35"/>
  <c r="Q47" i="35"/>
  <c r="O47" i="35"/>
  <c r="S43" i="35"/>
  <c r="O43" i="35"/>
  <c r="G21" i="2"/>
  <c r="G10" i="26"/>
  <c r="G7" i="25"/>
  <c r="G7" i="17"/>
  <c r="G10" i="14"/>
  <c r="G12" i="4"/>
  <c r="G12" i="3"/>
  <c r="G10" i="9"/>
  <c r="G14" i="8"/>
  <c r="G16" i="1"/>
  <c r="O52" i="35" l="1"/>
  <c r="S45" i="35"/>
  <c r="S64" i="35" s="1"/>
  <c r="Q50" i="35"/>
  <c r="O53" i="35"/>
  <c r="O51" i="35"/>
  <c r="L63" i="33"/>
  <c r="O48" i="35"/>
  <c r="J41" i="33"/>
  <c r="J63" i="33" s="1"/>
  <c r="H63" i="33"/>
  <c r="O42" i="35"/>
  <c r="Q42" i="35"/>
  <c r="Q64" i="35" s="1"/>
  <c r="M64" i="35"/>
  <c r="O64" i="35" l="1"/>
</calcChain>
</file>

<file path=xl/sharedStrings.xml><?xml version="1.0" encoding="utf-8"?>
<sst xmlns="http://schemas.openxmlformats.org/spreadsheetml/2006/main" count="4554" uniqueCount="774">
  <si>
    <t>Nº DO PROCESSO</t>
  </si>
  <si>
    <t>23.0.000002299-3</t>
  </si>
  <si>
    <t>23.0.000002305-1</t>
  </si>
  <si>
    <t>Diretoria de Gestão de Pessoas</t>
  </si>
  <si>
    <t>23.0.000002307-8</t>
  </si>
  <si>
    <t>Diretoria de Segurança Institucional</t>
  </si>
  <si>
    <t>Núcleo de Proteção de Dados</t>
  </si>
  <si>
    <t>Diretoria de Planejamento e Gestão Estratégica</t>
  </si>
  <si>
    <t>23.0.000002325-6</t>
  </si>
  <si>
    <t>23.0.000002330-2</t>
  </si>
  <si>
    <t>Procuradoria Jurídica</t>
  </si>
  <si>
    <t>ÁREA DEMANDANTE</t>
  </si>
  <si>
    <t>DEMANDA</t>
  </si>
  <si>
    <t>QUANTIDADE</t>
  </si>
  <si>
    <t>JUSTIFICATIVA</t>
  </si>
  <si>
    <t>VALOR ESTIMADO DA AQUISIÇÃO/CONTRATAÇÃO</t>
  </si>
  <si>
    <t>Manutenção anual de Desfibrilador Externo Automático - DEA</t>
  </si>
  <si>
    <t>Para oferecer assistência médica adequada</t>
  </si>
  <si>
    <t>Aquisição de medicamentos e materiais médicos</t>
  </si>
  <si>
    <t>-</t>
  </si>
  <si>
    <t>Reposição do estoque mínimo anual de medicamentos e materiais de uso médico para atendimento ambulatorial</t>
  </si>
  <si>
    <t>Manutenção (regular ou quando os aparelhos apresentarem problemas) da Balança Mecânica</t>
  </si>
  <si>
    <t>Manutenção (regular ou quando os aparelhos apresentarem problemas) do Esfigmomanômetro</t>
  </si>
  <si>
    <t>Oferecer assistência médica adequada para aferição da pressão arterial do paciente</t>
  </si>
  <si>
    <t>Confecção de prontuário de papel</t>
  </si>
  <si>
    <t>300 unidades</t>
  </si>
  <si>
    <t>Os registros das informações de saúde dos pacientes atendidos na Coordenadoria de Serviços Integrados de Saúde são feitos em prontuário de papel</t>
  </si>
  <si>
    <t>Caso algum paciente necessite de ventilação auxiliar</t>
  </si>
  <si>
    <t>Recarga do gás do cilindro de oxigênio</t>
  </si>
  <si>
    <t>23.0.000002622-0</t>
  </si>
  <si>
    <t>O evento foi instituído pela Portaria nº 51/2019 e tem como objetivos: I – incentivar a inovação e o crescimento tecnológico e científico para aperfeiçoar a atuação do Tribunal de Contas; II – inspirar e incentivar os servidores do Tribunal de Contas ao desenvolvimento de trabalhos voltados às áreas do Controle Externo.</t>
  </si>
  <si>
    <t>MÊS DE PRETENSÃO DA AQUISIÇÃO/SERVIÇO</t>
  </si>
  <si>
    <t>Para garantir o funcionamento adequado dos equipamentos, disponibilizados à equipe médica (CSIS) e equipe de Seguranças-brigadistas/recepcionistas que foram treinados para atendimento de situações de parada cardiorrespiratória que porventura podem ocorrer na Casa.</t>
  </si>
  <si>
    <t>Realização de três módulos do Programa Aprendendo a Recomeçar - PAR, previsto na Política de Gestão de Pessoas, Resolução nº 09/2010 (módulo de abertura, de cuidados com a saúde e final).</t>
  </si>
  <si>
    <t>Contratação de empresa especializada no fornecimento de lanches ("coffee break").</t>
  </si>
  <si>
    <t>23.0.000002604-2</t>
  </si>
  <si>
    <t>Coordenadoria de Gestão da Terceirização e Serviços Gerais</t>
  </si>
  <si>
    <t>Apoio de pé com regulagem de altura</t>
  </si>
  <si>
    <t>Servidores e Colaboradores trabalhando com desconforto e consequente deficiência de qualidade de saúde e redução da produtividade.</t>
  </si>
  <si>
    <t>Quadro  gestão a vista de acrílico para organograma</t>
  </si>
  <si>
    <t>Blocos auto adesivo (tipo Post-it) para recados</t>
  </si>
  <si>
    <t>blocos auto adesivo (tipo Post-it) para marcador de páginas</t>
  </si>
  <si>
    <t>Apoio de descanso ergonômico para os pés</t>
  </si>
  <si>
    <t>Visando complementar a nova estruturação do layout do setor, bem como para atender a demanda dos servidores, assistentes e estagiário</t>
  </si>
  <si>
    <t>23.0.000002667-0</t>
  </si>
  <si>
    <t>Não Informado</t>
  </si>
  <si>
    <t>Identificação dos brigadistas que compõem a Brigada de Incêndio do Tribunal.</t>
  </si>
  <si>
    <t>Este extintor deve receber manutenção periódica conforme Norma NFPA 2001 que estabelece a conferência periódica e serviços de manutenção de extintores de incêndio fixos com a finalidade de estabelecer maior segurança e melhor desempenho no momento de sua utilização.</t>
  </si>
  <si>
    <t>Coordenadoria de Publicidade e Marketing</t>
  </si>
  <si>
    <t xml:space="preserve">Headphone </t>
  </si>
  <si>
    <t>Melhoria na estrutura de equipamentos da Coordenadoria de Publicidade e Marketing</t>
  </si>
  <si>
    <t>Câmera profissional tipo Mirroless completa (Flash, lentes, kit baterias, cartões de memória, etc...)</t>
  </si>
  <si>
    <t>Lente Olho de Peixe para Câmera profissional tipo Miroless</t>
  </si>
  <si>
    <t>Lente Objetiva Peixe para Câmera profissional tipo Miroless</t>
  </si>
  <si>
    <t>Microfone Lapela compatível com o tipo de câmera Miroless</t>
  </si>
  <si>
    <t>Estabilizador para Câmera tipo Mirroless</t>
  </si>
  <si>
    <t>Celular para captação de imagens e áudio</t>
  </si>
  <si>
    <t>Estabilizador de celular para captação de imagens e áudio</t>
  </si>
  <si>
    <t>Papéis específicos</t>
  </si>
  <si>
    <t>Necessidade de materiais de escritório para impressão e acabamento de materiais gráficos diretamente pela Coordenadoria de Publicidade e Marketing</t>
  </si>
  <si>
    <t>Estiletes</t>
  </si>
  <si>
    <t>Guilhotina</t>
  </si>
  <si>
    <t>Mesa de Corte</t>
  </si>
  <si>
    <t>Tesoura</t>
  </si>
  <si>
    <t xml:space="preserve"> Secretaria Do Pleno</t>
  </si>
  <si>
    <t>Ajustes de becas</t>
  </si>
  <si>
    <t>Em decorrência de defeitos ou ajustes necessários e para adequação a novos usuários.</t>
  </si>
  <si>
    <t>Compras de  novas beca</t>
  </si>
  <si>
    <t>Aquisição de Coletes para Brigada de Incêndio</t>
  </si>
  <si>
    <t>Realização de teste hidrostático em mangueiras de incêndio desta Corte de Contas</t>
  </si>
  <si>
    <t>Descumprimento da Norma ABNT NBR 12779 que estabelece periodicidade de inspeção do equipamento a cada 6 meses e realização de teste hidrostático a cada 12 meses para o equipamento se mantenha íntegro e funcional.
Fragilidade do sistema de segurança se indisponível o equipamento que desempenha a função de conduzir água para controlar ou extinguir o fogo.</t>
  </si>
  <si>
    <t>Manutenção e reparos em extintores de incêndio - inclusive recarga (extintores tipo ABC – , 2 extintores tipo BC –  e 9 extintores tipo CO2).</t>
  </si>
  <si>
    <t>Descumprimento da Lei Nº 13.425, de 30 de Março de 2017, que estabelece diretrizes gerais sobre medidas de prevenção e combate a incêndio e a desastres em estabelecimentos, edificações e áreas de reunião de público.
Descumprimento da Norma ABNT NBR 12962 que estabelece a conferência periódica e serviços de manutenção de extintores de incêndio.
Fragilidade do sistema de segurança se indisponível o equipamento indicado para controle e extinção de incêndios em fase inicial ou se não houver a manutenção e recarga dos equipamentos.</t>
  </si>
  <si>
    <t>Se o sistema de comunicação entre a equipe de vigilância for falho, poderá ocasionar atraso na resposta a incidentes e emergências.
A comunicação deve ser mantida livre de possíveis interferências causadas pelo comprometimento no funcionamento dos dispositivos.</t>
  </si>
  <si>
    <t>Aquisição de fone de ouvido para rádio Motorola EP/DEP450 / DTR620 - PMLN6535 HKLN4599 com PTT e microfone de lapela tipo concha</t>
  </si>
  <si>
    <t>Aquisição de bateria para rádio DEP 450 Motorola digital</t>
  </si>
  <si>
    <t>Aquisição de antena modelo PMAD4012 para rádio DEP 450 Motorola digital</t>
  </si>
  <si>
    <t>Conserto de radiocomunicadores DEP 450</t>
  </si>
  <si>
    <t>Falha no sistema de comunicação entre a equipe de vigilância ocasiona atraso na resposta a incidentes e emergências.
A comunicação deve ser mantida livre de possíveis interferências causadas pelo comprometimento no funcionamento dos dispositivos.</t>
  </si>
  <si>
    <t>Manutenção de sistema de supressão de combate a incêndio com gás FM 200 instalado no Datacenter desta Corte de Contas</t>
  </si>
  <si>
    <t>Compra de café torrado e moído, 100% (cem por cento) da espécie arábica, tipo gourmet</t>
  </si>
  <si>
    <t>300kg</t>
  </si>
  <si>
    <t>Café fornecido para à Presidência, Conselheiros, Conselheiros-Substitutos e do Ministério Público de Contas.</t>
  </si>
  <si>
    <t>Escola de Contas e Capacitação Professor Pedro Aleixo</t>
  </si>
  <si>
    <t>23.0.000003014-7</t>
  </si>
  <si>
    <t>Aquisição de 2 caixas com 48 pacotes cada, de guardanapos de papel do tipo folha simples, tamanho 33 cm x 30 cm. Cada pacote deverá conter 50 unidades de guardanapos.</t>
  </si>
  <si>
    <t xml:space="preserve">O guardanapo é um item de higiene essencial, que deixará de compor as mesas das reuniões realizadas nas dependências da Escola de Contas e Capacitação Professor Pedro Aleixo, aumentando o risco de contaminação dos alimentos servidos. </t>
  </si>
  <si>
    <t>Aquisição de 300 pacotes de copo plástico descartável, cor branca, canelado, em polipropileno (PP), com capacidade para 200ml, com peso mínimo da unidade de 2,2 gramas, contendo 100 unidades de copo descartável cada pacote.</t>
  </si>
  <si>
    <t>A falta dos copos fará com que os visitantes da Escola de Contas e Capacitação Professor Pedro Aleixo não tenham como tomar água, café e outros líquidos.</t>
  </si>
  <si>
    <t>23.0.000003081-3</t>
  </si>
  <si>
    <t>Retirada do carpete da sala de reuniões do NPD</t>
  </si>
  <si>
    <t>Insalubridade da sala, falta de manutenção adequada do carpete</t>
  </si>
  <si>
    <t>Coordenadoria de Manutenção e Obras</t>
  </si>
  <si>
    <t>Caso não seja realizado o projeto de atualização técnica e a sua posterior implantação, os serviços de manutenção não poderão ser realizados de forma adequada, aumentando a possibilidade de ocorrerem falhas na distribuição de água potável no Tribunal.</t>
  </si>
  <si>
    <t xml:space="preserve">O não atendimento a esta demanda implica na continuidade da não aprovação das edificações construídas nos terrenos do TCEMG na avenida Raja Gabáglia, em Belo Horizonte, mantendo-as na ilegalidade. </t>
  </si>
  <si>
    <t xml:space="preserve">A grande consequência da falta de atendimento a esta demanda é o aumento substancial da deterioração da estrutura, vigas e pilares, notadamente os expostos nas fachadas, e o risco de ocorrer avanço substancial do processo de desgaste a ponto de começar a comprometer a estrutura do edifício Sede do TCE. </t>
  </si>
  <si>
    <t>A principal consequência é o sucateamento do sistema atual. Há a dificuldade de se encontrar peças de reposição, o que pode levar à inutilização do sistema, deixando o ed. Anexo I sem a comodidade. Além disso, o consumo de água e energia pode ultrapassar o consumo normal de um equipamento moderno.</t>
  </si>
  <si>
    <t xml:space="preserve">A maior consequência da falta de atendimento a esta demanda é o aumento substancial do risco de haver interrupções no fornecimento de energia elétrica ao andar e riscos de princípio de incêndios devido à sobrecarga em circuitos e fiação, com prejuízos ao trabalho da instituição e colocando em risco seu corpo de servidores e colaboradores. </t>
  </si>
  <si>
    <t>A maior consequência da falta de suprimento à demanda é de se ficar impossibilitada  a implantação de mudanças de leiaute por falta de divisórias do tipo naval.</t>
  </si>
  <si>
    <t>A maior consequência da falta de suprimento à demanda é de se ficar impossibilitada a implantação de mudanças de leiaute por falta de divisórias do tipo especial.</t>
  </si>
  <si>
    <t xml:space="preserve">A maior consequência da falta de atendimento a esta demanda é o aumento substancial do risco de haver interrupções no fornecimento de energia elétrica às dependências do TCE, podendo trazer prejuízos ao trabalho da instituição e colocando em risco seu corpo de servidores e funcionários em um apagão e até o risco de princípio de incêndio..
 </t>
  </si>
  <si>
    <t xml:space="preserve">A grande consequência da falta de suprimento da demanda é o desconforto contínuo aos servidores e colaboradores da diretoria, que redunda em decréscimo de produtividade. </t>
  </si>
  <si>
    <t>PROJETOS</t>
  </si>
  <si>
    <t xml:space="preserve">SERVIÇOS DIVERÇOS </t>
  </si>
  <si>
    <t>CELULAR</t>
  </si>
  <si>
    <t>EQUIPAMENTOS DE AUDIOVISUAL</t>
  </si>
  <si>
    <t>MEDICAMENTOS</t>
  </si>
  <si>
    <t>MATERIAIS DE CONSUMO</t>
  </si>
  <si>
    <t>SERVIÇOS GRÁFICOS</t>
  </si>
  <si>
    <t>MANUTENÇÃO DE EQUIPAMENTOS</t>
  </si>
  <si>
    <t>BIBLIOTECA (LIVROS)</t>
  </si>
  <si>
    <t>ELETRODOMÉSTICOS</t>
  </si>
  <si>
    <t>EVENTOS</t>
  </si>
  <si>
    <t>DIVISÓRIAS</t>
  </si>
  <si>
    <t>MATERIAL DE ESCRITÓRIO</t>
  </si>
  <si>
    <t>MOBILIÁRIO</t>
  </si>
  <si>
    <t>TI - SERVIÇOS</t>
  </si>
  <si>
    <t>TI - AQUISIÇÕES</t>
  </si>
  <si>
    <t>TERCEIRIZAÇÃO</t>
  </si>
  <si>
    <t>OBRAS</t>
  </si>
  <si>
    <t>Contratação de empresa projetista em instalações elétricas.</t>
  </si>
  <si>
    <t xml:space="preserve">Contratação de empresa de reformas e construção civil para implantar as reformas necessárias ao 6º andar.  </t>
  </si>
  <si>
    <t>Contratação de empresa especialista em montagem de instalações elétricas.</t>
  </si>
  <si>
    <t>O telhado do Cenáculo de Orações encontra-se danificado e com vazamentos e precisa de reparos. Concomitantemente, há a necessidade de recuperação do seu forro, danificado com as infiltrações, e pintura geral.   </t>
  </si>
  <si>
    <t>Contratação de empresa de reformas civis de engenharia, para retificar a construção.</t>
  </si>
  <si>
    <t>Contratações de empresas especializadas no fornecimento, montagem e desmontagem de divisórias standard.</t>
  </si>
  <si>
    <t>Contratações de empresas especializadas no fornecimento, montagem e desmontagem de divisórias especiais.</t>
  </si>
  <si>
    <t xml:space="preserve">Necessidade de um projeto para modernização do sistema de ar condicionado do ed. Anexo I, construído em 1996,  já se encontra bem antigo e desatualizado. A torre de resfriamento necessita de uma modernização. </t>
  </si>
  <si>
    <t xml:space="preserve">Contratação de empresa especializada em recuperação estrutural, para a execução de serviços de manutenção corretiva. Esta correção deverá ocorrer em toda a estrutura das quatro fachadas do edifício Sede. </t>
  </si>
  <si>
    <t>Contratação de empresa especialista em urbanismo e aprovações de construções, que tenha bom relacionamento com órgãos públicos e capaz de intermediar a negociação nos diversos setores na PBH.</t>
  </si>
  <si>
    <t>MPC/Gabinete da Procuradora Sara Meinberg Schmidt de Andrade Duarte</t>
  </si>
  <si>
    <t>23.0.000002320-5</t>
  </si>
  <si>
    <t>Aquisição e disponibilização de livro sobre o seguinte assunto:
Nova Lei de Licitações e Contratos Administrativos (Lei nº 14.133, de 2021).</t>
  </si>
  <si>
    <t>Redução de padronização nas peças elaboradas pelo gabinete e ineficiência na abordagem da nova Lei
nº14.133, de 2021.</t>
  </si>
  <si>
    <t>Aquisição e disponibilização de Dicionário Eletrônico de Português para o gabinete.</t>
  </si>
  <si>
    <t>Redução de padronização nas peças elaboradas pelo gabinete e ausência de aprimoramento das peças de
acordo com a norma culta da língua portuguesa.</t>
  </si>
  <si>
    <t>23.0.000002788-0</t>
  </si>
  <si>
    <t>Escola de Contas</t>
  </si>
  <si>
    <t>23.0.000002303-5</t>
  </si>
  <si>
    <t xml:space="preserve">A não continuidade do processo de educação profissional e continuada dos servidores e colaboradores deste Tribunal. </t>
  </si>
  <si>
    <t xml:space="preserve"> Contratação do professor Fernando Ferreira Calazans para ministrar a disciplina Direito Previdenciário, para duas turmas no curso de Especialização em Finanças Públicas.</t>
  </si>
  <si>
    <t xml:space="preserve">Contratação do professor Paulo Antônio Machado da Silva Filho para ministrar como tutor 1 a disciplina Crédito Público e Dívida Pública e para ministrar como tutor 2 a disciplina Economia no Setor Público na Pós-Graduação Especialização em Finanças Públicas EAD. </t>
  </si>
  <si>
    <t xml:space="preserve">Contratação do professor Paulo Antônio Machado da Silva Filho para ministrar disciplina Crédito Público e Dívida Pública, na Pós-Graduação em Finanças Públicas. </t>
  </si>
  <si>
    <t>Contratação da professora Lucy Fátima de Assis Freitas para ministrar disciplina Análise de Balanços Públicos, na Pós-Graduação em Finanças Públicas.</t>
  </si>
  <si>
    <t xml:space="preserve">Contratação da professora Karla da Silva Costa Batista para ministrar disciplina Análise de Políticas Macroeconômicas, na Pós-Graduação em Finanças Públicas. </t>
  </si>
  <si>
    <t xml:space="preserve">Contrataçãodo professor Geraldo Luís Spagno Guimarães para ministrar como tutor a disciplina Controle Interno na Pós-Graduação Especialização em Finanças Públicas EAD.
</t>
  </si>
  <si>
    <t xml:space="preserve">Contratação da professora Ana Paula Prado Garcia para ministrar como tutor 1 a disciplina "Economia no Setor Público" e para ministrar como tutor 2 a disciplina Crédito Público e Dívida Pública na Pós-Graduação Especialização em Finanças Públicas EAD. </t>
  </si>
  <si>
    <t>Contratação da professora Ana Paula Prado Garcia para ministrar disciplina com tema "Economia no Setor Público", na PósGraduação.</t>
  </si>
  <si>
    <t>Contratação do professor Alan do Nascimento Ribeiro para ministrar disciplina com tema "Contabilidade Pública", na Pós-Graduação.</t>
  </si>
  <si>
    <t>23.0.000003071-6</t>
  </si>
  <si>
    <t>Teste de personalidade MAPA - aquisição de boletim fixo ou pré-pago</t>
  </si>
  <si>
    <t>Avaliação de perfil comportamental dos servidores indicados para o ingresso no regime de teletrabalho, regulamentado pela Resolução nº 16/2018, dos servidores colocados à disposição da Diretoria de Gestão de Pessoas para identificação de nova lotação, dos servidores que solicitam mudança de lotação, dos servidores indicados para assumirem função gerencial e, ainda, dos servidores que demandam acompanhamento, por razões diversas, além do acompanhamento no desenvolvimento profissional</t>
  </si>
  <si>
    <t>Folhas de respostas do teste Inventário Fatorial de Personalidade (IFP-II)</t>
  </si>
  <si>
    <t>23.0.000002761-8</t>
  </si>
  <si>
    <t>Capacitação de servidores em ferramentas de mídias sociais.</t>
  </si>
  <si>
    <t>A capacitação dos funcionários para criação de conteúdo especí ico e gestão de ferramentas de comunicação digitais, é de suma importância para manter um diálogo constante entre o TCEMG e a sociedade</t>
  </si>
  <si>
    <t>Capacitar servidores da Casa para o planejamento das contratações do setor demandante bem como na identificação do fracionamento de despesa, seja para utilizar modalidade de licitação inferior à recomendada à totalidade do objeto ou para, indevidamente, justificar a contratação direta, à vista dos critérios adotados por Tribunais de Contas e pelo TCU.</t>
  </si>
  <si>
    <t>Servidores desatualizados no tocante à gestão e controle das contas públicas.</t>
  </si>
  <si>
    <t>Capacitação em Lei Geral de Proteção de Dados (LGPD)</t>
  </si>
  <si>
    <t xml:space="preserve">Servidores desatualizados no que concerne a nova Lei Geral de Proteção de Dados (LGPD). </t>
  </si>
  <si>
    <t>Capacitação para servidores da DF sobre geração de relatórios no armazém de dados do Siafi - BO
(business intelligence)</t>
  </si>
  <si>
    <t>Despreparo intelectual e técnico para execução do trabalho, gerando problemas internos na instituição, como: insatisfação, baixa produtividade, retrabalho</t>
  </si>
  <si>
    <t>Capacitação de servidores da Coordenadoria de Contabilidade e da Coordenadoria de Orçamento e
Finanças nos sistemas de envio de dados de retenções fiscais para a Receita Federal do Brasil: Escrituração
Fiscal Digital (EFD REinf) e DCTF Web.</t>
  </si>
  <si>
    <t>Despreparo intelectual e técnico para execução do trabalho, gerando problemas internos na instituição, como: insatisfação, baixa produtividade, retrabalho.</t>
  </si>
  <si>
    <t>Capacitação de servidores da Coordenadoria de Contabilidade em gestão tributária de Contratos e
Convênios.</t>
  </si>
  <si>
    <t>Despreparo intelectual e técnico para execução do trabalho, gerando problemas internos na instituição, como: insatisfação, baixa produtividade, retrabalho.
Risco de passivo fiscal pela não retenção de tributos obrigatórios.</t>
  </si>
  <si>
    <t>Capacitação de servidores da DF sobre Contabilidade Pública e Plano de Contas aplicado ao setor
público (PCASP).</t>
  </si>
  <si>
    <t xml:space="preserve">Capacitação em Elaboração de Termo de Referência e DOD </t>
  </si>
  <si>
    <t>Servidores desatualizados no que concerne as inovações, gerenciamento e acompanhamento das contratações públicas.</t>
  </si>
  <si>
    <t>Capacitação em Auditoria em Contratos de Serviços de Limpeza Urbana</t>
  </si>
  <si>
    <t>Servidores desatualizados no que concerne as inovações, gerenciamento, fiscalização, acompanhamento e aplicação das auditorias realizadas junto aos municípios de Minas Gerais.</t>
  </si>
  <si>
    <t>Comprometimento do bom desenvolvimento das atividades do setor, baixa produtividade, aumento da
rotatividade e retrabalho.</t>
  </si>
  <si>
    <t>Capacitação em Formação do Analista de Processos</t>
  </si>
  <si>
    <t>Curso de Capacitação: técnicas de mediação e soluções consensuais de conflitos aplicáveis ao contexto do
TCE</t>
  </si>
  <si>
    <t>A ausência de capacitação impacta na qualidade do serviço realizado pelos técnicos.</t>
  </si>
  <si>
    <t>VALOR ESTIMADO DA AQUISIÇÃO/ CONTRATAÇÃO</t>
  </si>
  <si>
    <t>Contratação de empresa especializada na prestação de serviços de engenharia para elaboração, inicialmente,  de projeto técnico específico, necessário à modernização do sistema de armazenamento, distribuição e bombeamento de água potável dos edifícios Sede e Anexo I do Tribunal</t>
  </si>
  <si>
    <t>MÊS DE PRETENSÃO DA AQUISIÇÃO/ SERVIÇO</t>
  </si>
  <si>
    <t>Diretoria da Secretaria-Geral da Presidência</t>
  </si>
  <si>
    <t>23.0.000002298-5</t>
  </si>
  <si>
    <t>Quadro de aviso</t>
  </si>
  <si>
    <t>Não informado</t>
  </si>
  <si>
    <t>Aparelho de telefone ramal digital</t>
  </si>
  <si>
    <t>Um para a sala da diretora e um para o apoio</t>
  </si>
  <si>
    <t>Pasta de couro, com brasão</t>
  </si>
  <si>
    <t>23.0.000002879-7</t>
  </si>
  <si>
    <t>Contratação de empresa especializada na prestação de serviços de impressão e acabamento de materiais gráficos visando reposição de estoques conforme consumo observado historicamente e mapeamento das atividades que requerem materiais personalizados tais como blocos, envelopes, pastas e outros impressos.</t>
  </si>
  <si>
    <t>Suprimento de materiais gráficos personalizados de uso interno e externo do Tribunal. Reposição de estoque desse tipo de material.</t>
  </si>
  <si>
    <t>Coordenadoria de Almoxarifado e Patrimônio</t>
  </si>
  <si>
    <t>Troca do sistema de regulagem das poltronas.</t>
  </si>
  <si>
    <t>Identificação de um problema no sistema de regulagem de poltronas adquiridas em 2016 da marca Marelli modelo Profit cujo prazo de garantia já se extinguiu ocasionando a necessidade de troca do sistema ou troca das poltronas.</t>
  </si>
  <si>
    <t>Coordenadoria de Jornalismo e Redação</t>
  </si>
  <si>
    <t>23.0.000003100-3</t>
  </si>
  <si>
    <t>Aquisição de uma lente grande angular que se adapte às câmeras full frame, já adquiridas pelo TCEMG.</t>
  </si>
  <si>
    <t xml:space="preserve">O profissional de fotojornalismo precisa se adaptar à realidade em que está atuando, e , para isso, lança mão de recursos técnicos que favoreçam a obtenção de enquadramento, foco e iluminação adequados, em meio a situações adversas. Uma coleção de lentes é um desses recursos. A variação desse acessório permite resultados também variados, adaptados a cada caso. Na presente demanda, a família de lentes "grande-angulares" permite a obtenção de ângulos bem maiores no enquadramento, servindo para uma situação muito enfrentada pelos profissionais da Comunicação do TCEMG: registrar objetos grandes localizados a pequena distância da câmera . Essa é a necessidade em muitos ambientes - em eventos externos ou no  Tribunal de Contas </t>
  </si>
  <si>
    <t>Coordenadoria de Transportes</t>
  </si>
  <si>
    <t>23.0.000002302-7</t>
  </si>
  <si>
    <t>Shampoo com cera para limpeza e higienização de veículos</t>
  </si>
  <si>
    <t>A Coordenadoria de Transportes conta com um lavajato próprio instalado na Garagem do Edifício Sede e para seu funcionamento faz-se necessária a aquisição de insumos destinados à lavagem e conservação dos veículos oficiais do TCEMG.</t>
  </si>
  <si>
    <t>Limpa pneu (pretinho/brilha)</t>
  </si>
  <si>
    <t>Cera automotiva 100% carnaúba premium de 300g</t>
  </si>
  <si>
    <t>Silicone em gel para aplicação em painéis, para-choques, partes plásticas e emborrachadas</t>
  </si>
  <si>
    <t>Limpa vidro automotivo</t>
  </si>
  <si>
    <t>kit limpeza e Hidratação para banco de couro automotivo</t>
  </si>
  <si>
    <t>fragmentadora</t>
  </si>
  <si>
    <t>Necessidade de troca ou disponibilização de novos eletrodomésticos e eletroeletrônicos em diversas unidades do Tribunal.
Algumas demandas por novos eletrodomésticos foram recebidas pela CAP e outros itens podem ser necessários para reposição de equipamentos já em uso no Tribunal em caso de defeito e inviabilidade de conserto.</t>
  </si>
  <si>
    <t>climatizador</t>
  </si>
  <si>
    <t>geladeira 323L</t>
  </si>
  <si>
    <t>Purificador de água</t>
  </si>
  <si>
    <t>Supervisão de Suporte e Infraestrutura de Tecnologia da Informação</t>
  </si>
  <si>
    <t>23.0.000002304-3</t>
  </si>
  <si>
    <t xml:space="preserve">Computadores com Tela adicional, teclado e mouse </t>
  </si>
  <si>
    <t>Para atender as àreas demandantes do Tribunal</t>
  </si>
  <si>
    <t>Aquisição de WebCam</t>
  </si>
  <si>
    <t xml:space="preserve">Para atender o Gab. Cons. Mauri Torres </t>
  </si>
  <si>
    <t>Aquisição de computadores portáteis</t>
  </si>
  <si>
    <t>Para atender as áreas demandantes do Tribunal</t>
  </si>
  <si>
    <t>Supervisão de Sistemas Informatizados</t>
  </si>
  <si>
    <t>Licença de Software - Solução tecnológicas para controle da conta vinculada dos terceirizados</t>
  </si>
  <si>
    <t>Para atender à Coordenadoria de Gestão da Terceirização e Serviços Gerais</t>
  </si>
  <si>
    <t>Licença de Software - software de gerenciamento de acervo de bibliotecas</t>
  </si>
  <si>
    <t>Para atender à Coordenadoria de Biblioteca e Gestão de Informação</t>
  </si>
  <si>
    <t>Para atender à Escola de Contas e Capacitação Professor Pedro Aleixo</t>
  </si>
  <si>
    <t>Solução tecnológica para o atendimento das necessidades da Coordenadoria de Pós-graduação e de sua Secretaria Acadêmica - Sistema de Gestão Acadêmica (SGA).</t>
  </si>
  <si>
    <t>Solução tecnológica para transcrição de áudios e vídeos  de palestras proferidas nos eventos.</t>
  </si>
  <si>
    <t>Licença de Software - software Genially - Aquisição de  licença de  sistema que produza conteúdos de aprendizagem animados.</t>
  </si>
  <si>
    <t>Licença de Software - Software Nvivo Collaboration Cloud - Aquisição de software de suporte para pesquisa de métodos qualitativos e mistos.</t>
  </si>
  <si>
    <t>Licença de Software - Aquisição de solução de tecnologia da informação: 365 Copilot para word, excel, powerpoint, outlook e teams</t>
  </si>
  <si>
    <t>Para atender à demanda da Diretoria de Gestão de Pessoas</t>
  </si>
  <si>
    <t>Licença de Software - Adobe Creative Cloud</t>
  </si>
  <si>
    <t>Para atender à demanda da Coordenadoria de Publicidade e Marketing</t>
  </si>
  <si>
    <t>Licença de Software - software Editor de PDF (Adobe Pro)</t>
  </si>
  <si>
    <t>Para atender à MPC/Gabinete da Procuradora Sara Meinberg Schmidt de Andrade Duarte</t>
  </si>
  <si>
    <t>Para atender à Procuradoria Jurídica e Consultoria-Geral</t>
  </si>
  <si>
    <t>Licença de Software - software de acompanhamento de projetos e de gestão estratégica, com serviço de suporte técnico</t>
  </si>
  <si>
    <t>Para atender à Diretoria de Planejamento e Gestão Estratégica</t>
  </si>
  <si>
    <t>Supervisão de Segurança Institucional da Informação</t>
  </si>
  <si>
    <r>
      <t xml:space="preserve">Contratação de empresa para fornecer solução de antispam ou em outras palavras um gateway de e-mail. - </t>
    </r>
    <r>
      <rPr>
        <b/>
        <u/>
        <sz val="11"/>
        <color theme="1"/>
        <rFont val="Calibri"/>
        <family val="2"/>
        <scheme val="minor"/>
      </rPr>
      <t>DOD 0225499</t>
    </r>
  </si>
  <si>
    <t>Tendo em vista que o e-mail é uma ferramenta indispensável para o Tribunal e apesar de todos os benefícios que oferece, é também um dos veículos favoritos para cibercriminosos. É a principal porta de entrada de vírus, phishing, ransomware e outros malwares, além de spam e mensagens indesejadas.</t>
  </si>
  <si>
    <r>
      <t xml:space="preserve">Contratação de empresa especializada para a atualização do licenciamento perpétuo do software de Gestão de Eventos e Incidentes de Segurança – SIEM (McAfee), incluindo suporte técnico presencial - </t>
    </r>
    <r>
      <rPr>
        <b/>
        <u/>
        <sz val="11"/>
        <color theme="1"/>
        <rFont val="Calibri"/>
        <family val="2"/>
        <scheme val="minor"/>
      </rPr>
      <t>DOD 0225533</t>
    </r>
  </si>
  <si>
    <t>A solução SIEM, de propriedade perpétua deste Tribunal, da marca McAfee é a ferramenta que consegue identificar, analisar e mitigar os incidentes de segurança neste tráfego, fornecendo relatórios e dados de eventos estranhos ocorridos nos sistemas, gerando ações da equipe de segurança da DTI para normalizar a segurança do ambiente de TI do TCEMG.</t>
  </si>
  <si>
    <t>O Tribunal possui hoje milhares de equipamentos em pontos de extremidade, chamados de endpoints, sendo notebooks, desktops, tablets e smartphones. Gerenciá-los, do ponto de vista de atualização de sistemas operacionais, softwares, patches, licenças, monitorar estatísticas de utilização, gerenciar dispositivos de USB e uma infinidade de ações, torna-se uma atividade árdua, lenta e com pouca proteção.</t>
  </si>
  <si>
    <t>Contratação de empresa especializada na locação de instalações para a realização de treinamento prático da Brigada de Incêndio, com fornecimento de todos os equipamentos, insumos, infraestrutura, EPI’s e alimentação, para a formação de brigadistas servidores e prestadores de serviços do Tribunal.</t>
  </si>
  <si>
    <t>De acordo com a IT 12 CBMMG, a periodicidade do treinamento de brigadista deve ser de no máximo 02 (dois) anos, ou quando houver alteração de 50% dos membros da Brigada. Findo esse prazo, deverá ser realizado novo treinamento nos termos do item 5.4.1. 5.</t>
  </si>
  <si>
    <t>Adesivo Instantâneo 793</t>
  </si>
  <si>
    <t>Álcool isopropílico</t>
  </si>
  <si>
    <t>Alicate de Crimpar profissional</t>
  </si>
  <si>
    <t>A aquisição dos produtos é para melhores resultados na manutenção, identificação e organização de diversos equipamentos e materiais de TI, como cabos de rede, telefones voip, swiths, painéis de rede e data center, microcomputadores e impressoras. Além de limpeza externa dos equipamentos que passam por manutenção em nosso laboratório de TI.</t>
  </si>
  <si>
    <t>mesa em L</t>
  </si>
  <si>
    <t>mesa peninsular</t>
  </si>
  <si>
    <t>Necessidade de equipar o Tribunal com mobiliário adequado para o desenvolvimento de suas atividades presenciais, onde a demanda pela renovação ou acréscimo do mobiliário se apresenta.</t>
  </si>
  <si>
    <t>Aspirador/soprador de pó</t>
  </si>
  <si>
    <t>BATERIA</t>
  </si>
  <si>
    <t>Caixa organizadora transparente 30L</t>
  </si>
  <si>
    <t>Filtro de linha</t>
  </si>
  <si>
    <t>FITA Hellermann</t>
  </si>
  <si>
    <t>kit mouse pad ergonômico + apoio para teclado ergonômico</t>
  </si>
  <si>
    <t>Limpa contato eletrônico</t>
  </si>
  <si>
    <t>Multímetro Digital Profissional</t>
  </si>
  <si>
    <t>Pasta térmica</t>
  </si>
  <si>
    <t>Rolos de Fita Velcro</t>
  </si>
  <si>
    <t>Testador Localizador de Cabos</t>
  </si>
  <si>
    <t>Tira Grude</t>
  </si>
  <si>
    <t>Suporte para notebooks / Procuradoria Jurídica e Consultoria-Geral</t>
  </si>
  <si>
    <t>Parafusadeira 12V à bateria com carregador profissional</t>
  </si>
  <si>
    <t>Capacitação em Direito Previdenciário – EC104/2020</t>
  </si>
  <si>
    <t>Servidores desatualizados no que concerne as inovações implementadas pela EC 104/2020.</t>
  </si>
  <si>
    <t>A falta de capacitação gera entregas não satisfatórias.</t>
  </si>
  <si>
    <t>Capacitação de Uso da Inteligência Artificial no Controle Externo.</t>
  </si>
  <si>
    <t>Capacitação em Auditoria Geral e Governamental</t>
  </si>
  <si>
    <t>Capacitação em Inteligência e Contrainteligência</t>
  </si>
  <si>
    <t>Servidores desatualizados no que concerne as inovações, gerenciamento, fiscalização e acompanhamento de processos para a tomada de decisões.</t>
  </si>
  <si>
    <t>Capacitação em Machine Learning e Data Science com Python</t>
  </si>
  <si>
    <t>Servidores desatualizados no que concerne as inovações da tecnologia da informação, podendo impactar na má gestão dos processos e resolução de problemas.</t>
  </si>
  <si>
    <t xml:space="preserve">Curso de português instrumental </t>
  </si>
  <si>
    <t>A falta da capacitação acarretará baixa qualidade na produção dos textos.</t>
  </si>
  <si>
    <t>Treinamento sobre Composição de Planilha de Custos de Serviços específico para fornecimento de Mão de Obra e Insumos.</t>
  </si>
  <si>
    <t>Equipe desatualizada.
Baixa produtividade.
Comprometimento de qualidade das atividades desempenhadas no setor.
Retrabalho e desperdício de tempo.</t>
  </si>
  <si>
    <t>Equipe desmotivada, precarização dos serviços, dificuldade em gerenciar equipes e pessoas, ruídos de comunicação, dentre outros.</t>
  </si>
  <si>
    <t>Capacitação em Contratações Temporárias</t>
  </si>
  <si>
    <t>Servidores desatualizados no que concerne aos processos de contratações temporárias, com base na lei de licitações.</t>
  </si>
  <si>
    <t>Capacitação em Auditoria em Regime Próprio de Previdência Social</t>
  </si>
  <si>
    <t>Capacitação em metodologia Lean Office</t>
  </si>
  <si>
    <t>Comprometimento do bom desenvolvimento das atividades do setor, baixa produtividade, aumento da
rotatividade e retrabalho</t>
  </si>
  <si>
    <t>Capacitação em Gestão do Conhecimento: alinhamento teórico e práticas para a formação de gestores no Tribunal de Contas do Estado de Minas Gerais</t>
  </si>
  <si>
    <t>Capacitação em auditorias e obras rodoviárias e pavimentação urbana</t>
  </si>
  <si>
    <t>Muitos dos engenheiros da casa não conhecem com profubdidade a peculiaridade dos materiais empregados em obras. Esse desconhecimento pode gerar fiscalizações precárias.</t>
  </si>
  <si>
    <t>Capacitação para o planejamento das contratações diretas, pregão eletrônico e registros de preço, assuntos de extrema relevância no cotidiano do TCEMG.</t>
  </si>
  <si>
    <t>Construção de indicadores e desempenho de políticas públicas.</t>
  </si>
  <si>
    <t>Servidores desatualizados no tocante indicadores e desempenho de políticas públicas.</t>
  </si>
  <si>
    <t>Contratação de instituição de ensino para ministrar programa de Mestrado profissional</t>
  </si>
  <si>
    <t>Descumprimento de metas contidas no Planejamento Estratégico 2021-2026 e perda de oportunidade de replicar o conhecimento obtido pelas pessoas capacitadas entre os demais servidores no Tribunal.</t>
  </si>
  <si>
    <t>23.0.000002301-9</t>
  </si>
  <si>
    <t>Contratação de empresa especializada para prestação de serviços contínuos de limpeza, conservação e higienização predial, jardinagem, com alocação exclusiva de mão de obra, a serem prestados nas dependências internas e externas do Tribunal e seus edifícios anexos</t>
  </si>
  <si>
    <t>A falta da presente prestação de serviços deixará de propiciar um ambiente salubre e seguro aos servidores, funcionários terceirizados, usuários e visitantes que transitam nas dependências desta Casa e poderá acarretar, inclusive, a paralisação das atividades de todo Tribunal.</t>
  </si>
  <si>
    <t>Contratação da Associação Profissionalizante do Menor de Belo Horizonte – ASSPROM para prestação de serviços contínuos, por meio de adolescente trabalhador, a serem prestados nas dependências do Tribunal</t>
  </si>
  <si>
    <t>A não prestação de serviços deixará de propiciar um bom desempenho das atividades administrativas de todas as dependências do TCEMG, impactando em atraso de tramitação e de entregas de documentos e processos</t>
  </si>
  <si>
    <t>Contratação de empresa especializada na prestação de serviços contínuos de apoio ao Núcleo de ensino a distância (NEAD) da Escola de Contas e Capacitação Professor Pedro Aleixo do Tribunal de Contas do Estado de Minas Gerais, por meio de alocação de mão de obra exclusiva</t>
  </si>
  <si>
    <t>A não prestação de serviços deixará de propiciar um bom desempenho das atividades de desenvolvimento profissional dos servidores do Tribunal de Contas do Estado de Minas Gerais e aos jurisdicionados</t>
  </si>
  <si>
    <t>23.0.000002301-12</t>
  </si>
  <si>
    <t>contratação de empresa especializada na prestação de serviços contínuos de tele atendimento da Central de Relacionamento com o TCEMG, por meio de alocação de mão de obra exclusiva.</t>
  </si>
  <si>
    <t>A falta da presente contratação deixará de propiciar o aprimoramento da Comunicação Institucional e com a transparência.</t>
  </si>
  <si>
    <t>23.0.000002301-13</t>
  </si>
  <si>
    <t>Contratação de empresa especializada na prestação de serviços contínuos de apoio à Diretoria de Comunicação Social, com dedicação exclusiva de mão de obra, nas dependências do Tribunal de Contas do Estado de Minas Gerais.</t>
  </si>
  <si>
    <t>As atividades da Diretoria de Comunicação tem o objetivo de garantir a divulgação das decisões e ações do Tribunal de Contas, em atendimento ao princípio constitucional da publicidade e das normas infraconstitucionais, tais como a Lei da Transparência e a Lei de Acesso à Informação; e atender aos objetivos institucionais de assegurar maior transparência dos resultados da gestão pública, de melhorar a imagem do Tribunal e promover maior interação com a sociedade, com os jurisdicionados e com as instituições em geral.</t>
  </si>
  <si>
    <t>23.0.000002301-14</t>
  </si>
  <si>
    <t>Contratação de empresa especializada para prestação de serviços contínuos de manutenção predial, preventiva e corretiva, nas dependências do Tribunal, por meio de alocação de mão de obra exclusiva.</t>
  </si>
  <si>
    <t>23.0.000002301-15</t>
  </si>
  <si>
    <t>Contratação de empresa especializada para a prestação de serviços, de forma contínua, de condução, manutenção, controle e limpeza dos veículos oficiais da frota do Tribunal de Contas do Estado de Minas Gerais, bem como outros serviços inerentes à área de transportes</t>
  </si>
  <si>
    <t>A falta da presente prestação de serviços deixará de propiciar o transporte dos Conselheiros, Conselheiros Substitutos e Procuradores do MPTCEMG, na consecução de suas atividades funcionais, dentre as quais se destacam a fiscalização e capacitação dos jurisdicionados, o que requer um deslocamento constante das Autoridades desta Corte de Contas</t>
  </si>
  <si>
    <t>23.0.000002301-16</t>
  </si>
  <si>
    <t>Contratação de empresa especializada na prestação de serviços contínuos de apoio administrativo, por meio de alocação de mão de obra exclusiva nas dependências do Tribunal de Contas do Estado de Minas Gerias.</t>
  </si>
  <si>
    <t>A não prestação de serviços deixará de propiciar um bom desempenho das atividades administrativas.</t>
  </si>
  <si>
    <t>23.0.000002301-17</t>
  </si>
  <si>
    <t>Contratação de empresa especializada na prestação de serviços contínuos de tecnologia da informação, por meio da alocação de mão de obra exclusiva.</t>
  </si>
  <si>
    <t>Interrupção do regular funcionamento dos serviços de tecnologia da informação e comunicação, tais como: desenvolvimento e manutenção de sistemas, suporte e gestão de infraestrutura, segurança da informação, desenvolvimento de projetos, além da implantação de novos aplicativos imprescindíveis à prestação jurisdicional deste Tribunal</t>
  </si>
  <si>
    <t>23.0.000002301-18</t>
  </si>
  <si>
    <t>Interrupção do regular funcionamento dos serviços de tecnologia da informação e comunicação, tais como: desenvolvimento e manutenção de sistemas, suporte e gestão de infraestrutura, segurança da informação, desenvolvimento de projetos, além da implantação de novos aplicativos imprescindíveis à prestação jurisdicional deste Tribunal.</t>
  </si>
  <si>
    <t>Contratação de empresa especializada na prestação de serviços contínuos de transporte de passageiros, documentos e equipamentos, por meio de alocação de mão de obra exclusiva incluindo inspeções/auditorias, encontros técnicos e palestras, bem como apoio operacional da gestão da frota deste Tribunal</t>
  </si>
  <si>
    <t>A interrupção acarretará prejuízos na consecução das atividades do órgão imprescindíveis à prestação jurisdicional deste Tribunal.</t>
  </si>
  <si>
    <t>Contratação de empresa especializada na prestação de serviços contínuos de segurança patrimonial e vigilância armada nas dependências do Tribunal de Contas do Estado de Minas Gerais</t>
  </si>
  <si>
    <t>Por não haver sequer previsão de realização de concurso público para o cargo de taquígrafo-redator, visando mitigar os riscos de interrupção do serviço por falta de pessoal e também a fim de agilizar o serviço de transcrição e redação das sessões, surgiu a necessidade de informatizar o processo</t>
  </si>
  <si>
    <t>Contratação de empresa especializada no fornecimento de licença de software corporativo de engenharia de custos</t>
  </si>
  <si>
    <t>A contratação visa otimizar as consultas aos bancos de dados necessários à realização das análises técnicas, uma vez que o software faz uma compilação das informações dispostas em bancos de dados dispersos, atualizando e compatibilizando automaticamente os custos com mão de obra em função das especificidades locais.</t>
  </si>
  <si>
    <t>Superintendência de Controle Externo</t>
  </si>
  <si>
    <t>23.0.000002297-7</t>
  </si>
  <si>
    <t>Contratação do Serviço Federal de Processamento de Dados (SERPRO) para prestação de serviço de processamento de dados, para prover informações do Cadastro de Pessoas Físicas - CPF e do Cadastro Nacional de Pessoas Jurídicas - CNPJ, utilizando o Cadastro Compartilhado da Receita Federal (b-Cadastros).</t>
  </si>
  <si>
    <t>Impossibilidade de acesso aos armazéns de dados do Estado de Minas Gerais por meio da Rede Governo, os quais são utilizados pelos sistemas SIAFI/MG - SEF, SIAD, SIGCON, SISAP, BO, entre outros.</t>
  </si>
  <si>
    <t>Contratação da Companhia de Tecnologia da Informação do Estado de Minas Gerais para prestação de serviços de acesso a solução de Business Intelligence</t>
  </si>
  <si>
    <t>Liberação de acesso de usuários às soluções de business intelligence que estão disponíveis para o Estado de Minas Gerais</t>
  </si>
  <si>
    <t>Contratação de empresa para fornecer Solução de Backup em Nuvem, com nosso ambiente local como auxiliar, seja a melhor opção</t>
  </si>
  <si>
    <t>Para segurança de um volume extraordinário de informações, faz-se necessária cópia destes dados de um dispositivo de armazenamento a outro para que possam ser restaurados em caso da perda dos dados originais, o que pode envolver apagamentos acidentais ou corrupção de dados.</t>
  </si>
  <si>
    <t>Contratação de empresa para Virtualizar computadores, em Nuvem, seja a melhor opção</t>
  </si>
  <si>
    <t>Com intuito de atender metas traçadas para o ano de 2024 e determinações do Presidente desta Corte de Contas, acerca do aumento da concessão ao ingresso no regime de teletrabalho, verificou-se a necessidade da aquisição de serviço em nuvem para virtualização de máquinas para atender home office e projetos e sistemas da casa</t>
  </si>
  <si>
    <t>Contratação de serviços reprográficos e de impressão mediante a disponibilização de copiadoras/impressoras em detrimento de sua aquisição, levando-se em conta o ônus da obsolescência e da depreciação dos equipamentos, evitando-se, com isso, os custos indiretos para a Administração, como os gastos com manutenções corretivas e preventivas nos equipamentos, gastos com aquisição de peças, acessórios e outros insumos</t>
  </si>
  <si>
    <t>Impossibilidade TCEMG de executar a gestão de documentos e processos internos de impressão e reprografia.</t>
  </si>
  <si>
    <t>O Sistema de Integração/Gestão Rede IP Multisserviços, Acesso ao Ambiente Mainframe e Conexão Internet, são serviços fundamentais para o desempenho de atividades desenvolvidas por alguns setores do Tribunal.</t>
  </si>
  <si>
    <t>Este Tribunal possui solução Oracle Exadata 1/8 (um oitavo) que foi adquirida com o intuito de possibilitar, além do ganho de produtividade ao Tribunal, a criação de novos mecanismos de consulta para a obtenção de informações estratégicas voltadas ao atendimento da demanda interna e, também, disponibilizar o acesso externo de forma segura e ágil. O aceso externo visa atender e disponibilizar, às Casas Legislativas e à Sociedade em Geral, informações ágeis sobre a execução orçamentária e sobre o próprio andamento dos trabalhos exercidos pelo Tribunal de Contas do Estado de Minas Gerais</t>
  </si>
  <si>
    <t>Por se a única companhia a prestar os serviços de suporte técnico e atualização de versões nas soluções Oracle, além de proporcionar a abertura de chamados para a obtenção de apoio técnico, é o único disponível no mercado tecnológico que franquia o acesso do contratante ao METAL/NK, uma base de conhecimento mantida pela Oracle Corporation Inc., que auxilia na solução rápida de problemas de instalação, configuração e uso dos produtos</t>
  </si>
  <si>
    <t>Tendo em vista que a segurança das informações neste Tribunal é uma das funções precípuas da Diretoria de TI desta Casa, e para tanto é necessário acompanhar e avaliar as novas tecnologias de proteção de nosso ambiente, solicitamos a manutenção da subscrição da solução de Simulação de Violação e Ataque (Breach and Attack Simulation - BAS) que o Tribunal possui</t>
  </si>
  <si>
    <t>Contratação de empresa especializada para prestação de serviços de manutenção preventiva e corretiva, incluindo fornecimento e substituição de peças, em uma solução de Vídeowall com gerenciador gráfico, software e conexões</t>
  </si>
  <si>
    <t>se faz necessária em virtude do vencimento da garantia de fábrica dos equipamentos que ocorreu em 19/12/2017 com a continuidade no serviço supra atual e estes, sendo de fundamental importância para apresentações, monitoramento da equipe Suricato e Inteligência</t>
  </si>
  <si>
    <t>A aquisição da licença Azure prepayment do fabricante Microsoft, que possibilitará a setores distintos do TRIBUNAL DE CONTAS a continuidade de seus trabalhos com a mesma solução tecnológica que já possuem.</t>
  </si>
  <si>
    <t>Diante do cenário atual, para agregar valor às atividades diárias dos colaboradores do Tribunal de Contas do Estado de Minas Gerais, visando atender as demandas com agilidade, segurança, disponibilidade, confiabilidade, possibilitando a setores distintos desta Casa a continuidade de seus trabalhos com a mesma solução tecnológica que já possuímos e visado evitar conviver com diferentes versões de suítes de automação de escritório instaladas para seus usuários, criando um ambiente heterogêneo e de difícil administração, posto que as diferentes versões geram incompatibilidades que vão desde a formatação de documentos e planilhas até a execução de macros e funções avançadas dos aplicativos.</t>
  </si>
  <si>
    <t>Aquisição de Certificado Digital SSL/TLS para o domínio *.tce.mg.gov.br, com subdomínios ilimitados, identificando a organização</t>
  </si>
  <si>
    <t>Necessidade de documento eletrônico, que possui validade jurídica e funciona como uma assinatura virtual para o Portal do TCE</t>
  </si>
  <si>
    <t>Contratação de empresa especializada na prestação de serviços de telecomunicação, para o fornecimento de conectividade IP dedicado e de links de comunicação para Acesso Dedicado à Internet, suportando aplicações TCP/IP com a velocidade de 300 (trezentos) Mbps (full band), incluindo a infraestrutura e os equipamentos necessários à solução</t>
  </si>
  <si>
    <t>Necessidade de serviços de conectividade IP dedicado e de links de comunicação para Acesso Dedicado à Internet, para atender a todos os serviços ofertados e suportados pelo Tribunal de Contas em atendimento aos jurisdicionados.</t>
  </si>
  <si>
    <t>Contratação de empresa para atualização tecnológica dos softwares AD Audit Plus e Exchange Reporter Plus, ambos da marca Manage Engine de validade perpétua do Tribunal de Contas</t>
  </si>
  <si>
    <t>O Tribunal adquiriu entre 2017 e 2018 as ferramentas citadas na demanda para auditoria de seus softwares Microsoft Active Directory – AD e do Microsoft Exchange Server, em modo de licenciamento perpétuo.</t>
  </si>
  <si>
    <t>Contratação de empresa especializada para prestação de serviços de manutenção preventiva e corretiva, incluindo fornecimento e substituição de peças, em uma solução de Vídeo Wall com gerenciador gráfico, software e conexões, composto por 08 (oito) monitores LFD/LED 55”, marca/modelo Christie/FHD552-XB</t>
  </si>
  <si>
    <t>O Tribunal de Contas adquiriu uma solução de Vídeo Wall em 2019 para atender a Diretoria de Tecnologia da Informação, com vistas a transmissão e gerenciamento de imagens e informações para um monitoramento constante da disponibilidade de seus sistemas e de todo o seu ambiente de tecnologia</t>
  </si>
  <si>
    <t>Contratação de empresa que nos forneça o serviço de gestão de análises de vulnerabilidade para que seja possível determinar e priorizar ações adequadas para a correção de possíveis ameaças, tanto as internas quanto as externas, trazendo uma maior disponibilidade e segurança das aplicações Web e infraestrutura</t>
  </si>
  <si>
    <t>Esta Diretoria de Tecnologia da Informação, buscando promover a segurança da informação e a governança de TI, através das melhores práticas, definidas em normas técnicas como a ABNT NBR ISO/IEC 27001, a 27002 e 27005, onde estabelece que toda organização deve implantar um processo de Gestão da Segurança da Informação e como requisito para este, um processo de gestão de riscos de segurança da informação</t>
  </si>
  <si>
    <t>Contratação de empresa para fornecimento de Certificado Digital e-CNPJ, com validade de 24 (vinte e quatro) meses, com mídia de armazenamento tipo Token USB criptográfico e visita para validação e emissão nas dependências do Ministério Público de Contas (MPC).</t>
  </si>
  <si>
    <t>Necessidade de comprovação da identidade jurídica do Ministério Público de Contas, com validade de 24 (vinte e quatro) meses.</t>
  </si>
  <si>
    <t>Contratação de empresa para Suporte técnico para gerenciamento de serviços de Diretório Microsoft Active Directory (AD), através do software NetAdmin.</t>
  </si>
  <si>
    <t>O TCE-MG adquiriu o software NetAdmin, com validade perpétua, para o gerenciamento dos serviços de sua ferramenta Microsoft Active Directory (AD). Esta ferramenta controla todos os usuários e seus acessos aos sistemas, bem como todas as máquinas do Tribunal que integram sua rede de informações.</t>
  </si>
  <si>
    <t>Contratação de empresa para Emissão e Renovação de Certificado Digital para suprir as demandas do Tribunal de Contas do Estado de Minas Gerais</t>
  </si>
  <si>
    <t>Necessidade de garantia a integridade e segurança dos dados e arquivos dos procedimentos eletrônicos e conexões, bem como garantia validade jurídica dos documentos eletrônicos por meio de assinatura digital para os servidores do TCEMG.</t>
  </si>
  <si>
    <t>Contratação de empresa para atualização do software Firewall de Aplicação (F5 BIG IP VE 1G) de 2 (dois) appliances, de propriedade do TRIBUNAL, bem como os serviços técnicos de suporte</t>
  </si>
  <si>
    <t>O Tribunal possui 2 unidades do equipamento de segurança denominado Firewall de Aplicação, cujo software/funcionalidade é o atendimento as demandas para soluções de Segurança das aplicações do TCE-MG, com vistas a suprir a disponibilidade, estabilidade e segurança das aplicações e dos serviços publicados na internet dos usuários do TCE-MG</t>
  </si>
  <si>
    <t>Aquisição de Certificado Digital SSL/TLS para garantir a autenticidade, privacidade e integridade de todos os endereços (subdomínios) do Ministério Público de Contas dentro do domínio *.mpc.mg.gov.br, com a identificação da organização, para todos os visitantes e usuários, identificando com validade de 01 ano</t>
  </si>
  <si>
    <t>Documento eletrônico, que possui validade jurídica e funciona como uma assinatura virtual para que as empresas e instituições, como o Ministério Público de Contas e pessoas físicas possam se identificar adequadamente no meio digital.</t>
  </si>
  <si>
    <t>Contratação de empresa para prestação de serviços de gerenciamento de visibilidade, segurança e acesso remoto seguro e proteção de estações de trabalho remotas por solução de prevenção de ameaças de nova geração, monitoramento e administração dos serviços providos, respostas a incidentes de segurança, gerenciamento, controle e monitoramento de compliance.</t>
  </si>
  <si>
    <t>Solução para fornecer maior visibilidade, controle e proteção avançada para dados e aplicativos além de garantir um acesso remoto mais seguro. Esta solução será de grande valia para proteger o TCEMG contra ameaças cibernéticas e garantir a segurança dos dados tanto interno quanto na nuvem.</t>
  </si>
  <si>
    <t>Contratação de Empresa Especializada em Gestão de Acesso Centralizado para Proteger e Controlar o uso de Credenciais, permitindo definir os usuários que podem usar a senha ou utilizar o acesso aos servidores e ativos de Infraestrutura do TCEMG.</t>
  </si>
  <si>
    <t>Permite definir os usuários que podem usar a senha ou utilizar o acesso aos servidores e ativos de Infraestrutura de TI. Sabe-se que a maior falha de segurança acontece por falha humana, ou seja, o vazamento de uma senha de nível crítico, que pode levar à exposição pública de informações críticas, além de poder comprometer todo o ambiente.</t>
  </si>
  <si>
    <t>Implantação de um ambiente de preservação e acesso aos documentos arquivísticos digitais norteado por requisitos, nacionais e internacionais, de segurança da informação.</t>
  </si>
  <si>
    <t>Armazenamento em longo prazo de documentos e processos eletrônicos, preservando a integridade e a autenticidade dos objetos digitais assim como o acesso aos mesmos pelo tempo que for necessário.</t>
  </si>
  <si>
    <t>Aquisição de ferramenta de tradução automática de vídeos, textos e imagens de páginas da internet em Português para Áudio e para Língua Brasileira de Sinais (Libras).</t>
  </si>
  <si>
    <t>Promover acessibilidade das informações, produtos e processos da organização disponíveis no site às pessoas com deficiência auditiva, dislexia e pessoas com baixa visão</t>
  </si>
  <si>
    <t>Prorrogação dos contratos de prestação de serviços técnico especializado de processamento de dados, consistindo na emissão de Certificados digitais SSL/TLS de servidor/equipamento do tipo A1 no padrão ICP-Brasil, com bit de autenticação ativo</t>
  </si>
  <si>
    <t>Para atender demanda do Centro de Fiscalização Integrada e Inteligência - Suricato 0207330</t>
  </si>
  <si>
    <t>Prestação de serviços de processamento de dados, para prover informações do CPF e do CNPJ, utilizando a tecnologia Web-Service - Infoconv</t>
  </si>
  <si>
    <t>Comprometimento no deslocamento da Alta Administração e servidores do TCMG via áerea.</t>
  </si>
  <si>
    <t>Contratação, pelo tipo menor preço de “Taxa de Agenciamento de Viagem”, de empresa especializada na prestação de serviços de agenciamento de viagens, por meio de reserva, emissão, remarcação, cancelamento, reembolso de passagens aéreas nacionais e internacionais para viagens a serviço do TRIBUNAL, por meio da utilização de sistema informatizado com acesso via “web”.</t>
  </si>
  <si>
    <t>Diretoria de Administração</t>
  </si>
  <si>
    <t>Contratação da Superintendência de Limpeza Urbana – SLU, Autarquia Municipal criada pela Lei nº 2.220/19, alterada pela Lei nº 9.011 de 01 de janeiro de 2005 e pelo Decreto nº 11.926 de 21 de janeiro de 2005, para o serviço contínuo e extraordinário de coleta, transporte e aterragem de resíduos sólidos especiais gerados no Tribunal de Contas do Estado de Minas Gerais</t>
  </si>
  <si>
    <t>Contratação de empresa especializada para prestação de serviços contínuos de desinsetização, descupinização e controle de roedores nas áreas externas e internas do Tribunal de Contas de Minas Gerais</t>
  </si>
  <si>
    <t>Renovação do Contrato nº 009256217 - SAULO TULIO ENTREGA DE JORNAIS LTDA</t>
  </si>
  <si>
    <t>Contratação de empresa especializada na seleção e entrega de publicações relativas a processos em que o Tribunal figure como parte</t>
  </si>
  <si>
    <t>Locação de equipamentos de detecção de metais e escâneres de bagagens</t>
  </si>
  <si>
    <t>Contratação de empresa especializada na manutenção da solução integrada de Sistema de Controle de Acesso no Tribunal de Contas do Estado de Minas Gerais, incluindo a manutenção de equipamentos de controle de acesso de pessoas e materiais, credenciamento, identificação, software e componentes, bem como os serviços de atualização de versão e suporte técnico remoto para software.</t>
  </si>
  <si>
    <t>Necessidade de se controlar a entrada, permanência e saída de pessoas e materiais nas dependências deste Tribunal de Contas, sobretudo pelo risco pessoal e patrimonial, aliada a necessidade de atualização tecnológica do sistema já instalado, quando houver necessidade.</t>
  </si>
  <si>
    <t>Monitoramento de todas as áreas do Tribunal deve ser realizado por meio de sistema de vigilância eletrônica - Circuito Fechado de TV por IP (CFTV-IP) para captação, geração, visualização, gravação digital, armazenamento de imagens e visualização por meio de Video Wall, a fim de garantir a segurança das autoridades, servidores, prestadores de serviço e do patrimônio deste Tribunal.</t>
  </si>
  <si>
    <t xml:space="preserve">A falta de suprimento da presente demanda afeta diretamente a segurança dos Conselheiros, Conselheiros Substitutos, Procuradores do Ministério Público junto ao Tribunal, servidores, prestadores de serviço no exercício de suas atividades e de pessoas que se encontram nas dependências do Tribunal e de seu patrimônio, pois, impossibilita o monitoramento em tempo real das áreas internas e externas deste Tribunal. </t>
  </si>
  <si>
    <t>Contratação de seguradora para prestação de serviços de Seguro Coletivo de Acidentes Pessoais, sem interveniência de corretores, com coberturas de morte acidental, invalidez permanente total ou parcial acidental, despesas médicas, hospitalares e odontológicas e auxílio funeral, para os Conselheiros, Conselheiros Substitutos, Procuradores do Ministério Público junto ao Tribunal de Contas, acompanhantes de servidores com deficiência, funcionários e servidores quando em viagens por motivo de serviço ou treinamento e capacitação.</t>
  </si>
  <si>
    <t>Ausência de cobertura de seguro do risco natural de acidentes durante o período de viagens</t>
  </si>
  <si>
    <t>Prestação de serviços de manutenção preventiva, corretiva e atualizações de software em centrais telefônicas marca SIEMENS, modelo Hipath 4000, aparelhos telefônicos analógicos e digitais marca SIEMENS e software de tarifação, com troca e fornecimento de peças.</t>
  </si>
  <si>
    <t xml:space="preserve">A Coordenadoria de Manutenção e Obras não possui  em seu quadro de colaboradores do setor de Manutenção, técnicos capacitados para a execução dos serviços de manutenção do PABX. Assim, há a necessidade da contratação de prestador de serviço externo, por meio de um procedimento licitatório. </t>
  </si>
  <si>
    <t>O edifício anexo I possui três  conjuntos de elevadores da marca Atlas Schindler e o edifício anexo II possui um conjunto da mesma marca. Por lei municipal, é obrigatória a manutenção destes conjuntos. Além disto, devido ao constante uso, sempre há ocorrências de pane no sistema de elevador, com equipamento parado.</t>
  </si>
  <si>
    <t xml:space="preserve">O corpo técnico da oficina de manutenção do TCEMG não tem a devida capacitação para execução dos serviços  de manutenção preventiva e corretiva dos elevadores. Este tipo de serviços sempre é terceirizado. Daí  há a necessidade de contratação de empresa para a execução desta manutenção, por meio de um procedimento licitatório. </t>
  </si>
  <si>
    <t xml:space="preserve">O edifício Anexo II possui um conjunto de três elevadores marca Otis que frequentemente demandam manutenção preventiva e corretiva. O pessoal técnico da oficina de manutenção do TCEMG não possui conhecimento técnico para efetuar esta manutenção. </t>
  </si>
  <si>
    <t xml:space="preserve">A não operacionalização de serviços preventivos e corretivos de manutenção de elevadores, além  de ir contra lei municipal que trata do transporte vertical, poderá deixar o sistema de elevadores inoperante.  </t>
  </si>
  <si>
    <t xml:space="preserve">O edifício Sede do TCEMG possui um conjunto de três elevadores marca Atlas, modernizado em 2008 com a troca de motores de tração e quadros de comando, pela empresa Thyssen Krupp Elevadores, que frequentemente demandam manutenção preventiva e corretiva. O pessoal técnico da oficina de manutenção do TCEMG não possui conhecimento técnico para efetuar esta manutenção. </t>
  </si>
  <si>
    <t>O não atendimento da demanda poderá ensejar mal funcionamento dos elevadores, ocasionando paradas indesejadas, prejudicando o transporte de pessoas.</t>
  </si>
  <si>
    <t>modernização dos três equipamentos. A modernização de sistemas de elevadores de edificações mais antigas é um serviço técnico que tem sida amplamente utilizada. Ela proporciona maior segurança ao sistema de transporte vertical da edificação, devendo ser pautada em conformidade com as normas técnicas, normas legais, normas de segurança e demais documentos técnicos. Além disso, existe a necessidade de modernização dos elevadores para atendimento dos critérios previstos nas normas da Associação Brasileira de Normas Técnicas (ABNT): NBR 15597 (1), NBR NM 207:1999 (2) e NBR NM 313:2007 (3); e Lei Municipal 7647:1999 (4).</t>
  </si>
  <si>
    <t xml:space="preserve">A principal consequência no não atendimento à demanda é a ocorrência de paradas inesperadas, podendo deter pessoas no interior das cabines, causando desconforto e atrasos aos usuários do transporte vertical. Há também o risco de ocorrências mais sérias, que podem causar acidentes com vítimas. </t>
  </si>
  <si>
    <t xml:space="preserve">Existe a possibilidade de ocorrerem falhas nos transformadores e equipamentos da subestação, localizada no nível garagem do Ed. Sede. Caso essas falhas ocorram, poderá haver interrupções de funcionamento dos transformadores, painéis, quadros elétricos, disjuntores e chaves que podem levar a um corte de energia elétrica às dependências do TCE, impactando nas atividades desenvolvidas em todo o órgão e atingindo setores sensíveis. Assim, há a necessidade de intervenções que minimize o risco destes apagões. Também o sistema de proteção contra descargas atmosféricas pode acarretar interrupções no fornecimento de energia elétrica às dependências do TCEMG devido a possíveis falhas. </t>
  </si>
  <si>
    <t>A maior consequência da falta de atendimento a esta demanda é o aumento substancial do risco de haver interrupções no fornecimento de energia elétrica às dependências do TCE, podendo trazer prejuízos ao trabalho da instituição e colocando em risco seu corpo de servidores e funcionários em um apagão.</t>
  </si>
  <si>
    <t>Contratação de empresa que forneça o serviço de transporte e disposição de caçamba de coleta de entulho e posterior retirada, com os resíduos sólidos, para levar à destinação final, em locais apropriados para o bota-fora.</t>
  </si>
  <si>
    <t>É impossível pensar no não atendimento de tão relevante demanda. O acúmulo de resíduos sólidos provenientes de atividades de manutenções preventivas e corretivas e de resíduos de poda e manutenção de jardins pode levar ao acúmulo de água e mal cheiro devido à decomposição orgânica. Isso atrairá insetos e roedores causadores de doenças, com grande perigo à saúde dos servidores, colaboradores, visitantes do TCE e toda a vizinhança.</t>
  </si>
  <si>
    <t>Premente é a necessidade da continuidade dos serviços de manutenção dos sistemas de ar condicionado, visando melhores condições de trabalho para os funcionários do Tribunal. Para a consecução desta manutenção, serviços de manutenção preventiva e corretiva exigem equipamentos específicos para sua execução, bem como pessoal especializado. Nos quadros de funcionários efetivos e de terceirizados do Tribunal, não existem servidores ou funcionários aptos a realizar tais serviços. O histórico de solicitações de manutenções registradas nas ocorrências dos últimos anos demonstra que esta demanda é diária e em grande frequência e, muitas das vezes, de atendimento imediato. Além disso, os custos de execução de manutenções preventivas e corretivas minimizam, a médio e longo prazo, custos de aquisição de novos equipamentos ou de contratação quando da ocorrência de defeitos. Para 2024 há a necessidade de se dar continuidade a esta manutenção preventiva e corretiva.</t>
  </si>
  <si>
    <t>Cabe destacar que possíveis defeitos oriundos de uma ineficaz manutenção preventiva e corretiva podem acarretar prejuízos incalculáveis. Os sistemas de condicionamento de ar devem ter manutenção, operação e controle contínuos, conforme prescrições da Portaria nº 3.523/98 do Ministério da Saúde.</t>
  </si>
  <si>
    <t>Por lei o descarte de lâmpadas queimadas tem de ser feito em local específico, não podendo ser recolhidas em caçambas de coleta de entulho ou pela coleta regular de lixo feita pela municipalidade. Por ser um descarte de material que pode contaminar o ambiente, a sua coleta e destinação final é feita por empresa especializada.</t>
  </si>
  <si>
    <t xml:space="preserve">O descarte irregular é passível de multa pelo poder público, além de contribuir para contaminação do meio ambiente. </t>
  </si>
  <si>
    <t xml:space="preserve">Há a necessidade de lavação dos reservatórios de água do TCEMG, para evitar a contaminação das águas por insetos e animais.  </t>
  </si>
  <si>
    <t xml:space="preserve">O não atendimento da demanda leva à proliferação de insetos e roedores nos reservatórios de água, muitos transmissores e causadores de doenças. </t>
  </si>
  <si>
    <t xml:space="preserve">A grande demanda por serviços de chaveiro nas dependências do TCEMG para abertura de portas e gaveteiros, cópias de chaves, fornecimento de cadeados e fornecimentos e consertos de fechaduras. </t>
  </si>
  <si>
    <t xml:space="preserve">A consequência da falta do suprimento da demanda é a impossibilidade de abertura e fechamento de locais, comprometendo a segurança de objetos em geral e documentos.  </t>
  </si>
  <si>
    <t>Para auxílio na consecução dos trabalhos de apoio ao funcionamento e de controle externo, o TCEMG necessita de serviços de comunicação de telefonia para ligações locais e de longa distância  nacional e internacional.</t>
  </si>
  <si>
    <t>Prejuizos ao serviço precípuo do TCEMG de controle externo e às atividades de apoio do setor meio do Tribunal.</t>
  </si>
  <si>
    <t>Coordenadoria de Arquivo e Gestão de Documentos</t>
  </si>
  <si>
    <t>Contratação de empresa especializada para prestação de serviços contínuos de manutenção técnica preventiva e corretiva, com fornecimento de peças e com suporte técnico telefônico e assistência técnica on site, para Scanner de Microfilmes</t>
  </si>
  <si>
    <t>As atividades da Coordenadoria de Arquivo, considerando que a sobrecarga em sua capacidade de armazenamento de papéis continuará em situação crítica, serão prejudicadas, dificultando a localização de documentos, e colocando em risco a integridade do acervo.</t>
  </si>
  <si>
    <t>Contratação de empresa especializada para fornecimento de Combustíveis automotivos, por meio da implantação de sistema integrado, via Web, em tempo real, com utilização de cartão magnético com chip, em rede credenciada de postos de combustíveis localizados em todo território do Estado de Minas Gerais</t>
  </si>
  <si>
    <t>A contratação desse serviço é essencial ao cumprimento da missão constitucional deste Tribunal, pois atividade desempenhada serve como auxílio ao exercício de sua atividade fim, ao proporcionar, em complementação, o abastecimento de combustíveis dos veículos da frota oficial desta Casa, por cartão magnético, durante o traslado das equipes de servidores em viagens de inspeções, auditorias e treinamento aos municípios jurisdicionados, onde não for possível nas localidades o fornecimento de combustíveis pelo contrato do consórcio SEPLAG/Petrobras, atualmente em vigor</t>
  </si>
  <si>
    <t>Contratação de empresa especializada para serviço de gerenciamento do abastecimento de veículos e equipamentos, por meio de sistema informatizado e integrado, com utilização de cartão ou TAG (RFID) e disponibilização de rede credenciada de postos de combustíveis</t>
  </si>
  <si>
    <t>Contratação de serviço de gerenciamento da manutenção preventiva e corretiva da frota de veículos dos órgãos e entidades do Poder Executivo do Estado de Minas Gerais.</t>
  </si>
  <si>
    <t>A contratação desse serviço é essencial ao cumprimento da missão constitucional deste Tribunal, pois atividade desempenhada serve como auxílio ao exercício de sua atividade fim, ao proporcionar a interveniência entre a necessidade do Tribunal de Contas e a utilização dos dos prestadores de serviços visando manutenção e consertos dos veiculos, ou seja a fatura e em nome da Trivale, sendo esta, a intermediadora junto as Oficinas mecânica</t>
  </si>
  <si>
    <t>Serviço de motoboy para o transporte e entrega de documentos, revistas, materiais, objetos de pequeno porte; realizar pagamentos e depósitos bancários, serviços em cartórios, distribuição de brindes e convites, receber e expedir malotes, coletas de assinaturas em contratos, dentre outras atividades correlatas e pertinentes à função</t>
  </si>
  <si>
    <t>Tal contratação visa tornar mais ágil e preciso o atendimento às solicitações para a entrega de documentos, revistas e transporte de materiais, bem como, objetos de pequeno porte, para atender à demanda de todas as unidades básicas e gerenciais do Tribunal</t>
  </si>
  <si>
    <t>Contratação de empresa especializada para prestação de serviços de gerenciamento do abastecimento de veículos do Estado, por meio de sistema informatizado, uma vez que a mesma será a responsável por atender a demanda do Estado</t>
  </si>
  <si>
    <t>A falta do chip acarreta impedimento no abastecimento dos veículos oficiais do TCE junto aos batalhões da Polícia Militar de Minas Gerais.</t>
  </si>
  <si>
    <t>Seguro de vida dos estagiários</t>
  </si>
  <si>
    <t>A Lei n. 11.788/2008 de 25 de setembro de 2008 determina em seu art.9 que a instituição concedente do estágio deve contratar seguro contra acidentes pessoais para o estagiário.</t>
  </si>
  <si>
    <t>Contratação de empresa especializada para prestação de serviços de manutenção preventiva e corretiva, incluindo fornecimento e substituição de peças, na solução de climatização de ar condicionado de precisão, grupo de módulos de baterias para fornecimento de energia e demais equipamentos necessários.</t>
  </si>
  <si>
    <t>23.0.000002286-1</t>
  </si>
  <si>
    <t>Contratação de empresa para efetuar serviços de Clipping Jornalístico de interesse do Tribunal de Contas do Estado de Minas Gerais – TCEMG, publicadas em mídia impressa (jornais e revistas), eletrônica (rádio e televisão) e online (sites da internet e blogs)</t>
  </si>
  <si>
    <t>Monitoramento, captação, seleção, compilação e organização de menções em matérias jornalísticas e nas notícias publicadas nas redes sociais que façam referência ao Tribunal de Contas de Minas Gerais por indexadores previamente definidos, com disponibilização em banco de dados, classificação de conteúdo e remessa de avisos e inteiro teor por meio eletrônico</t>
  </si>
  <si>
    <t>Coordenadoria de Relações Públicas e Cerimonial</t>
  </si>
  <si>
    <t>Contratação de serviços de limpeza e higienização de toalhas de mesa</t>
  </si>
  <si>
    <t>Tendo em vista o grande número de eventos realizados no TCEMG, utilizando as toalhas.</t>
  </si>
  <si>
    <t>Considerando que o Tribunal não possui estrutura própria para oferecer toda a estrutura necessária para a realização dos eventos</t>
  </si>
  <si>
    <t>Contratação de empresa especializada para fornecimento de serviço de e-mail marketing pelo período de 12 (doze meses).</t>
  </si>
  <si>
    <t xml:space="preserve">Divulgação das atividades, cursos e eventos, por meio de disparo de e-mail marketing. </t>
  </si>
  <si>
    <t>Contratação de empresa especializada em fornecimento de plano de acesso web a banco de imagens eletrônicas, vídeos e trilhas sonoras, para ilustração profissional e trabalhos áudio visuais, com licenciamento de uso das mídias disponibilizadas, incluindo suporte técnico.</t>
  </si>
  <si>
    <t>Criação de material impresso e digital com utilização de fotos, vetores, trilhas sonoras e vídeos.</t>
  </si>
  <si>
    <t>SERVIÇO PÚBLICO</t>
  </si>
  <si>
    <t>Necessidade de fornecimento de energia elétrica ao TCEMG para seu funcionamento. No estado de Minas Gerais a empresa fornecedora é a Cemig Distribuição S.A. O TCE compra o fornecimento de energia desta empresa.</t>
  </si>
  <si>
    <t>O não atendimento a esta demanda inviabiliza o funcionamento do TCEMG.</t>
  </si>
  <si>
    <t xml:space="preserve">Necessidade de compra de distribuição de energia elétrica ao TCEMG para seu funcionamento. No estado de Minas Gerais a empresa distribuidora de energia é a Cemig Distribuição S.A. O TCE compra a distribuição de energia desta empresa. </t>
  </si>
  <si>
    <t xml:space="preserve">Há a necessidade de compra de água tratada para os serviços de limpeza das dependências do TCEMG, uso em banheiros e cozinhas. </t>
  </si>
  <si>
    <t>Não limpeza das áreas do TCEMG, impossibilidade de utilização de cozinhas, cantina, banheiros.</t>
  </si>
  <si>
    <t>ANUIDADE</t>
  </si>
  <si>
    <t>Termo de Filiação do Tribunal de Contas do Estado de Minas Gerais – TCEMG, ao Instituto Brasileiro de Auditoria de Obras Públicas – Ibraop</t>
  </si>
  <si>
    <t>Desenvolver ações voltadas ao aprimoramento da gestão e do controle de obras públicas no Brasil, bem como para uniformização de entendimentos por meio da elaboração de Orientações Técnicas, Procedimentos de Auditoria de Obras Públicas, realização e reuniões técnicas, cursos, capacitações e eventos técnicos na área de Auditoria de Obras Públicas, entre outros</t>
  </si>
  <si>
    <t>Contratação de Seguro Patrimonial - O seguro visa a garantir a reposição dos bens e estrutura do Tribunal em caso de desastres, acidentes e outros eventos correlatos. </t>
  </si>
  <si>
    <t>Proteger o patrimônio do Tribunal na ocorrência de eventos que possam causar danos materiais aos prédios e bens do TCEMG, tais como incêndios, inundações, etc.</t>
  </si>
  <si>
    <t>Contratação de seguradora para prestação de serviços contínuos de seguro de Casco, Responsabilidade Civil Facultativa - RFC e Acidentes Pessoais de Passageiros - APP, danos causados por eventos da natureza, serviço de guincho para até 1.000 km (um mil quilômetros) de distância, partindo de Belo Horizonte – MG</t>
  </si>
  <si>
    <t>A frota de veículos do Tribunal de Contas é utilizada no transporte de Conselheiros, Conselheiros Substitutos, Procuradores, servidores, prestadores de serviços da Casa, e, ocasionalmente, visitantes.Considerando o dever da Administração de zelar pelo patrimônio público, faz-se necessária a contratação de seguro para os veículos que circulam em todo o território do Estado de Minas Gerais para a consecução da atividade fim desta Corte de Contas. Além disso, os serviços de seguro dos veículos oficiais devem ser prestados com habitualidade, sendo que sua interrupção pode comprometer a realização de atividades do Tribunal.</t>
  </si>
  <si>
    <t>Assinatura  Bianual do serviço Flickr Pro, para  armazenamento, publicação e distribuição de fotos e vídeos, de forma ilimitada.</t>
  </si>
  <si>
    <t>O TCEMG está presente no Flickr desde 2017 e já assinou o serviço por três vezes (em 05/09/2019,  25/11/2020 e 23/05/2022).  Lá temos mais de 15 mil  fotos em dezenas de álbuns, inclusive arquivos antigos com registros da Historia do TCEMG.  A plataforma é essencial não só para o arquivamento de fotos, mas também para a disponibilização ao público que solicita imagens dos eventos e ações do TCEMG.</t>
  </si>
  <si>
    <t>Contratação de empresa especializada parasuporte técnico ao software Moodle</t>
  </si>
  <si>
    <t>A gestão do Moodle, sem o suporte adequado, impacta na qualidade dos cursos ofertados, ou seja, culmina em entregas menos efetivas.</t>
  </si>
  <si>
    <t>23.0.000002588-7</t>
  </si>
  <si>
    <t>Contratação da Empresa de Tecnologia e Informações da Previdência – DATAPREV S.A., para disponibilizar o serviço de batimento de dados do SIRC</t>
  </si>
  <si>
    <t>É dever constitucional deste Tribunal de Contas apreciar as contas prestadas anualmente pelo
Governador do Estado, bem como julgar as contas dos administradores e demais responsáveis
por dinheiro, bens e valores públicos da administração direta e indireta, fundações e
sociedades instituídas e mantidas pelo Poder Público estadual</t>
  </si>
  <si>
    <r>
      <t xml:space="preserve">Necessidade de aquisição </t>
    </r>
    <r>
      <rPr>
        <b/>
        <sz val="11"/>
        <color theme="1"/>
        <rFont val="Calibri"/>
        <family val="2"/>
        <scheme val="minor"/>
      </rPr>
      <t>26</t>
    </r>
    <r>
      <rPr>
        <sz val="11"/>
        <color theme="1"/>
        <rFont val="Calibri"/>
        <family val="2"/>
        <scheme val="minor"/>
      </rPr>
      <t xml:space="preserve"> de novas becas, em função de posse de novos Conselheiros, bem como para padronização em em função de modelos antigos e alo desgaste natural ao longo tempo de uso e armazenamento.</t>
    </r>
  </si>
  <si>
    <t>Diretoria Geral</t>
  </si>
  <si>
    <t>s/n°</t>
  </si>
  <si>
    <t>Conforme filiação aventada nos Assuntos Administrativos das notas taquigráficas da Sessão Plenária do dia 11/12/1996</t>
  </si>
  <si>
    <t>Anuidade em favor da OLACEFS - Organización Latino-Americana Y del Caribe de Entidades Fiscalizadoras Superiores</t>
  </si>
  <si>
    <t>Aquisição de materiais e insumos para a manutenção das edificações do Tribunal de Contas.</t>
  </si>
  <si>
    <t>O não atendimento à necessidade de realização de manutenções preventivas e corretivas, impactam no funcionamento das atividades fim e meio do TCEMG.</t>
  </si>
  <si>
    <t>Supervisão de Segurança Institucional</t>
  </si>
  <si>
    <t>Solução para garantir a segurança, disponibilidade e a funcionalidade dos sistemas prioritários ao funcionamento das atividades do TCEMG, bem como prover proteção dos dados contidos em sua rede, permitindo, por exemplo, proteção contra worms, vírus, malware, ransonwares, entre outras pragas virtuais bastante utilizadas atualmente; bloqueio de acessos não autorizados, filtros de acessos de outros países, criação de políticas de proteção da rede de computadores contra-ataques de hackers através de bloqueios, entre outros</t>
  </si>
  <si>
    <r>
      <t xml:space="preserve">Contratação de empresa para fornecimento de subscrição de Solução de Simulação de Violação e Ataque (Breach and Attack Simulation – BAS) - </t>
    </r>
    <r>
      <rPr>
        <b/>
        <u/>
        <sz val="11"/>
        <color theme="1"/>
        <rFont val="Calibri"/>
        <family val="2"/>
        <scheme val="minor"/>
      </rPr>
      <t>DOD 0225928</t>
    </r>
  </si>
  <si>
    <r>
      <t xml:space="preserve">Contratação da empresa Kenta Informática S.A. para Atualização de 12 (doze) LICENÇAS DE USO PERPÉTUO DO SOFTWARE DRS PLENÁRIO, sendo 01 de gravação e 11 (onze) de transcrição - </t>
    </r>
    <r>
      <rPr>
        <b/>
        <sz val="11"/>
        <color theme="1"/>
        <rFont val="Calibri"/>
        <family val="2"/>
        <scheme val="minor"/>
      </rPr>
      <t>Suporte Técnico</t>
    </r>
    <r>
      <rPr>
        <sz val="11"/>
        <color theme="1"/>
        <rFont val="Calibri"/>
        <family val="2"/>
        <scheme val="minor"/>
      </rPr>
      <t xml:space="preserve"> - </t>
    </r>
    <r>
      <rPr>
        <b/>
        <u/>
        <sz val="11"/>
        <color theme="1"/>
        <rFont val="Calibri"/>
        <family val="2"/>
        <scheme val="minor"/>
      </rPr>
      <t>DOD 0225634</t>
    </r>
  </si>
  <si>
    <r>
      <t xml:space="preserve">Contratação da empresa Kenta Informática S.A. para Atualização de 12 (doze) LICENÇAS DE USO PERPÉTUO DO SOFTWARE DRS PLENÁRIO, sendo 01 de gravação e 11 (onze) de transcrição  - </t>
    </r>
    <r>
      <rPr>
        <b/>
        <sz val="11"/>
        <color theme="1"/>
        <rFont val="Calibri"/>
        <family val="2"/>
        <scheme val="minor"/>
      </rPr>
      <t>Transcrição Automática</t>
    </r>
    <r>
      <rPr>
        <sz val="11"/>
        <color theme="1"/>
        <rFont val="Calibri"/>
        <family val="2"/>
        <scheme val="minor"/>
      </rPr>
      <t xml:space="preserve"> - </t>
    </r>
    <r>
      <rPr>
        <b/>
        <u/>
        <sz val="11"/>
        <color theme="1"/>
        <rFont val="Calibri"/>
        <family val="2"/>
        <scheme val="minor"/>
      </rPr>
      <t>DOD 0225634</t>
    </r>
  </si>
  <si>
    <r>
      <t xml:space="preserve">Contratação da empresa Kenta Informática S.A. para Atualização de 12 (doze) LICENÇAS DE USO PERPÉTUO DO SOFTWARE DRS PLENÁRIO, sendo 01 de gravação e 11 (onze) de transcrição - </t>
    </r>
    <r>
      <rPr>
        <b/>
        <sz val="11"/>
        <color theme="1"/>
        <rFont val="Calibri"/>
        <family val="2"/>
        <scheme val="minor"/>
      </rPr>
      <t>Customatização</t>
    </r>
    <r>
      <rPr>
        <sz val="11"/>
        <color theme="1"/>
        <rFont val="Calibri"/>
        <family val="2"/>
        <scheme val="minor"/>
      </rPr>
      <t xml:space="preserve"> -</t>
    </r>
    <r>
      <rPr>
        <b/>
        <u/>
        <sz val="11"/>
        <color theme="1"/>
        <rFont val="Calibri"/>
        <family val="2"/>
        <scheme val="minor"/>
      </rPr>
      <t xml:space="preserve"> DOD 0225634</t>
    </r>
  </si>
  <si>
    <t>Registro de preços para futuras e eventuais contratações de empresas especializadas na prestação de serviços de impressão e acabamento de material gráfico do Tribunal de Contas</t>
  </si>
  <si>
    <t xml:space="preserve">Impossibilidade de desenvolver material de divulgação, bem como atualizar a sinalização interna do TCEMG. </t>
  </si>
  <si>
    <t>Realização de um registro de preços para futuras e eventuais contratações de empresa especializada na prestação dos serviços de coffe break</t>
  </si>
  <si>
    <t>Contratação de empresa para confecção de materiais gráficos como, por exemplo:
- Cartão de visitas;
- Credenciais;
- Impressão do organograma do TCEMG.</t>
  </si>
  <si>
    <t>Inviabiliza o atendimento das demandas feitas pelos setores da casa</t>
  </si>
  <si>
    <t xml:space="preserve"> Locação de estande;
- Contratação de empresa para customização de estande;
- Contratação de empresa para disponibilização de ponto de internet.</t>
  </si>
  <si>
    <t>Participação do TCEMG no Congresso Mineiro de Municípios realizado pela Associação Mineira de Municípios.</t>
  </si>
  <si>
    <t>Aquisição de aparelho de ar condicionado tipo split, capacidade de 12.000 BTUs conjuntamente à instalação</t>
  </si>
  <si>
    <t>O não suprimento da demanda impedirá a devida climatização do ambiente, trazendo desconforto aos habitantes do espaço, podendo prejudicar a produtividade.</t>
  </si>
  <si>
    <t>Coordenadoria de Biblioteca e Gestão de Informação</t>
  </si>
  <si>
    <t>23.0.000002791-0</t>
  </si>
  <si>
    <t>Contratação de empresa especializada para fornecimento de livros nacionais e/ou estrangeiros impressos nas áreas de Administração Pública, Direito, Economia, Engenharia, Ciências Contábeis, Ciências Sociais, Matemática Financeira, Informática, Meio Ambiente, Administração de Empresas, dentre outras, cujos conteúdos sejam de interesse da Administração do TCEMG</t>
  </si>
  <si>
    <t>Atualização do acervo físico da Biblioteca Conselheiro Aloysio Alves da Costa, nas áreas de Administração Pública, Direito, Economia, Engenharia, Ciências Contábeis, Ciências Sociais, Matemática Financeira, Informática, Meio Ambiente, Administração de Empresas, dentre outras, cujos conteúdos sejam de interesse da Administração do Tribunal de Contas do Estado de Minas Gerais, bem como atender às solicitações de aquisição de livros das diversas unidades do Tribunal, para desempenho das suas atividades meio e fim</t>
  </si>
  <si>
    <t>Contratação de Editora para prestação de serviços especializados de assinatura de plataforma de livros digitais, com acesso à íntegra do documento, de forma ilimitada, simultânea e perpétua, na intranet do Tribunal e no portal da empresa.</t>
  </si>
  <si>
    <t>Contratação dos livros digitais da Editora Fórum Ltda, pois é a única editora do mercado no ramo de atuação dos tribunais de contas que possui modelo de negócio de acesso à integra dos livros digitais, com possibilidade de realização de download, em PDF, da publicação.</t>
  </si>
  <si>
    <t>Prestação de serviços especializados de assinatura da Plataforma Fórum Conhecimento Jurídico, com acesso ilimitado, simultâneo e perpétuo à Biblioteca Digital Fórum de Direito, composta de 28 periódicos digitais, com os respectivos fascículos publicados durante esse período</t>
  </si>
  <si>
    <t>Para desempenhar de forma eficaz e eficiente as funções de controle externo, o Tribunal de Contas deve possibilitar ao corpo técnico o acesso à informação e à contínua atualização nas matérias afetas à gestão pública e ao direito público.</t>
  </si>
  <si>
    <t>Prestação de serviços especializados de assinatura do sistema web "Gestão Tributária"</t>
  </si>
  <si>
    <t>Para desempenhar de forma eficaz e eficiente as funções de controle externo, o Tribunal de Contas deve possibilitar ao corpo técnico o acesso à informação e a contínua atualização nas matérias afetas à gestão pública e ao direito público</t>
  </si>
  <si>
    <t>Contratação, por 12 (doze) meses, da Zênite Informação e Consultoria S/A para prestação de serviços especializados de assinatura de 20 acessos da solução Zênite Fácil, sendo 15 acessos via Intranet e 5 acessos monousuários</t>
  </si>
  <si>
    <t>Para desempenhar de forma eficaz e eficiente as funções de controle externo, o Tribunal de Contas deve possibilitar ao corpo técnico o acesso à informação e a contínua atualização nas matérias afetas à gestão pública e ao direito público.
Considerando que faz parte de suas atividades a verificação de atendimento de especificações dos procedimentos licitatórios e dos atos de pessoal realizados, tanto pelo TCEMG quanto por seus jurisdicionados, aos padrões definidos na legislação pertinente, faz-se necessário acesso contínuo às atualizações dos temas relevantes</t>
  </si>
  <si>
    <t>Prestação de serviços especializados de fornecimento de assinaturas de periódicos eletrônicos mensais, com acessos ilimitados</t>
  </si>
  <si>
    <t>Banco de dados com acessos ilimitados contendo legislação especializada, jurisprudência, julgados dos principais tribunais de contas, artigos e pareceres</t>
  </si>
  <si>
    <t>O acesso à base de dados Secretaria da Receita Federal, na medida em que os serviços de processamento de dados, para prover informações do Cadastro de Pessoas Físicas - CPF e do Cadastro de Pessoas Jurídicas - CNPJ, utilizando a tecnologia Web-Service, via Infoconv, são fundamentais para a consecução das atividades desenvolvidas por vários setores deste Tribunal pelo SERPRO</t>
  </si>
  <si>
    <t>Realizar a compra de materiais de escritório, em lotes de mesma natureza, visando economia de escala e reposição de estoques.</t>
  </si>
  <si>
    <t>Suprimento de materiais de escritório, de uso rotineiro, indispensáveis à manutenção das atividades técnicas e administrativas do Tribunal de Contas, visa atender à reposição de estoques para 2024 e 2025, conforme demanda de diversos setores do órgão.</t>
  </si>
  <si>
    <t>23.0.000002917-3</t>
  </si>
  <si>
    <t>Contratação de Serviço Móvel Pessoal – SMP, englobando tráfego de dados, acesso à internet e serviços telefônicos Modalidades Local, Longa Distância Nacional e Internacional, para ligações exclusivamente originadas dos terminais móveis do Plano Corporativo, incluindo o fornecimento dos equipamentos necessários, em regime comodato.</t>
  </si>
  <si>
    <t>Prejuízo na comunicação da Alta Administração e dos setores estratégicos da Casa para o bom desempenho da atividade pública</t>
  </si>
  <si>
    <r>
      <t>Contratação de empresa especializada para o fornecimento de solução Endpoint Central com 2.000 (duas mil) licenças na modalidade subscrição, incluindo treinamento e suporte técnico -</t>
    </r>
    <r>
      <rPr>
        <b/>
        <sz val="11"/>
        <color theme="1"/>
        <rFont val="Calibri"/>
        <family val="2"/>
        <scheme val="minor"/>
      </rPr>
      <t xml:space="preserve"> </t>
    </r>
    <r>
      <rPr>
        <b/>
        <u/>
        <sz val="11"/>
        <color theme="1"/>
        <rFont val="Calibri"/>
        <family val="2"/>
        <scheme val="minor"/>
      </rPr>
      <t>DOD 0225707</t>
    </r>
  </si>
  <si>
    <t>Serviços de Integração de Rede IP Multisserviços, Gestão de Contratos da Rede IP Multisserviços, Acesso ao Ambiente Mainframe, Conexão de Alta Disponibilidade à Internet</t>
  </si>
  <si>
    <t>Contratação da empresa Oracle do Brasil Sistemas LTDA.</t>
  </si>
  <si>
    <t>Locação de impressora Multifuncional</t>
  </si>
  <si>
    <t>Para atender a Procuradoria Jurídica e Consultoria-Geral</t>
  </si>
  <si>
    <t>Coordenadoria de Protocolo e Triagem</t>
  </si>
  <si>
    <t>Continuidade dos serviços prestados pela EBCT - Empresa Brasileira de Correios e Telégrafos</t>
  </si>
  <si>
    <t>Prejuízo na sistematização do relacionamento do Tribunal de Contas com os cidadãos, jurisdicionados e demais órgãos e instituições públicas.</t>
  </si>
  <si>
    <t>Divisórias</t>
  </si>
  <si>
    <t>Eletrodomésticos</t>
  </si>
  <si>
    <t>Eventos</t>
  </si>
  <si>
    <t>Serviços Gráficos</t>
  </si>
  <si>
    <t>Material de Consumo</t>
  </si>
  <si>
    <t>Medicamentos</t>
  </si>
  <si>
    <t>Celular</t>
  </si>
  <si>
    <t>Serviços Diversos</t>
  </si>
  <si>
    <t>Projetos</t>
  </si>
  <si>
    <t>Capacitação</t>
  </si>
  <si>
    <t>Obras</t>
  </si>
  <si>
    <t>Serviço Público</t>
  </si>
  <si>
    <t>Anuidade</t>
  </si>
  <si>
    <t>Mobiliário</t>
  </si>
  <si>
    <t>Terceirização</t>
  </si>
  <si>
    <t>Outras Despesas Correntes</t>
  </si>
  <si>
    <t>Investimento</t>
  </si>
  <si>
    <t>1º Trimestre</t>
  </si>
  <si>
    <t>2º Trimestre</t>
  </si>
  <si>
    <t>3º Trimestre</t>
  </si>
  <si>
    <t>4º Trimestre</t>
  </si>
  <si>
    <t>Início</t>
  </si>
  <si>
    <t>Fim</t>
  </si>
  <si>
    <t>TRIMESTRE</t>
  </si>
  <si>
    <t>TI - Aquisições</t>
  </si>
  <si>
    <t>Subtotal Terceirização</t>
  </si>
  <si>
    <t>Subtotal TI - Aquisições</t>
  </si>
  <si>
    <t>TI - Serviços</t>
  </si>
  <si>
    <t>Subtotal TI - Serviços</t>
  </si>
  <si>
    <t>Subtotal Mobiliário</t>
  </si>
  <si>
    <t>Material de Escritório</t>
  </si>
  <si>
    <t>Subtotal Material de Escritório</t>
  </si>
  <si>
    <t>Subtotal Divisórias</t>
  </si>
  <si>
    <t>Subtotal Eventos</t>
  </si>
  <si>
    <t>Subtotal Eletrodomésticos</t>
  </si>
  <si>
    <t>Biblioteca (Livros)</t>
  </si>
  <si>
    <t>Subtotal Biblioteca (Livros)</t>
  </si>
  <si>
    <t>Manutenção de Equipamentos</t>
  </si>
  <si>
    <t>Subtotal Manutenção de Equipamentos</t>
  </si>
  <si>
    <t>Subtotal Serviços Gráficos</t>
  </si>
  <si>
    <t>Subtotal Material de Consumo</t>
  </si>
  <si>
    <t>Subtotal Medicamentos</t>
  </si>
  <si>
    <t>Equipamentos Audio Visual</t>
  </si>
  <si>
    <t>Subtotal Equipamentos Audio Visual</t>
  </si>
  <si>
    <t>Subtotal Celular</t>
  </si>
  <si>
    <t>Subtotal Serviços Diversos</t>
  </si>
  <si>
    <t>Subtotal Projetos</t>
  </si>
  <si>
    <t>Capacitação Pós</t>
  </si>
  <si>
    <t>Subtotal Capacitação Pós</t>
  </si>
  <si>
    <t>Subtotal Capacitação</t>
  </si>
  <si>
    <t>Subtotal Obras</t>
  </si>
  <si>
    <t>Subtotal Serviço Público</t>
  </si>
  <si>
    <t>Subtotal Anuidade</t>
  </si>
  <si>
    <t>Descrição</t>
  </si>
  <si>
    <t>Valor (R$)</t>
  </si>
  <si>
    <t>Biblioteca (livros)</t>
  </si>
  <si>
    <t>Equipamentos Audiovisual</t>
  </si>
  <si>
    <t>Quantidade</t>
  </si>
  <si>
    <t>Resumo Geral</t>
  </si>
  <si>
    <t>Totais por trimestre</t>
  </si>
  <si>
    <t>Valor Estimado Anual</t>
  </si>
  <si>
    <t>Contratação de empresa para prestação de Serviços Gerenciados e Integrados de Segurança prestação de Serviços Gerenciados e Integrados de Segurança gestão de vulnerabilidades da rede TCE/MG</t>
  </si>
  <si>
    <t>Nos  dias de  hoje  a conectividade a diferentes recursos é cada  vez mais  amplo,  onde  esse cenário impacta  em uma maior proliferação de ameaças à segurança da informação, esta que é um dos ativos mais importantes para qualquer  organização, precisando estar protegida, garantindo seus princípios de confidencialidade, integridade e disponibilidade.</t>
  </si>
  <si>
    <t>Contratação de empresa especializada para a atualização do licenciamento perpétuo da solução de controle de acesso à rede – FortiNAC e suas 2.000 licenças</t>
  </si>
  <si>
    <t>Falta de controle no gerenciamento de acesso de dispositivos à rede do Tribunal, podendo ocorrer entradas não autorizadas e não normatizadas, gerando incidentes de segurança.</t>
  </si>
  <si>
    <t>Contratação de empresa para atualização tecnológica do software FortiAnalyzer, de relatório contendo repositório e análise de Logs de Firewall</t>
  </si>
  <si>
    <t>Falta de identificação de irregularidades nos eventos produzidos pelos firewalls do Tribunal, podendo gerar a falta de ação da equipe de Tecnologia na mitigação de incidentes.</t>
  </si>
  <si>
    <t>Contratação de empresa para atualização tecnológica da solução de segurança Fortinet, composto de 2 (dois) Firewall Fortigate FG--600D Bundle UTP (Unified Threat Protection), por 36 (trinta e seis) meses e suporte técnico no período.</t>
  </si>
  <si>
    <t>Falta de garantia da disponibilidade e de segurança dos sistemas essenciais para o cumprimento de funções constitucionais do Tribunal de Contas do Estado de Minas Gerais.</t>
  </si>
  <si>
    <t xml:space="preserve"> Possibilidade de acesso indevido de hackers à rede corporativa do Tribunal, podendo ocorrer vazamentos de dados e informações e ataques maliciosos.</t>
  </si>
  <si>
    <r>
      <t xml:space="preserve">Contratação de empresa para aquisição de licenças do software EMS - Enterprise Management Server - </t>
    </r>
    <r>
      <rPr>
        <b/>
        <sz val="11"/>
        <color theme="1"/>
        <rFont val="Calibri"/>
        <family val="2"/>
        <scheme val="minor"/>
      </rPr>
      <t>DOD 0234814</t>
    </r>
  </si>
  <si>
    <t>Contratação de empresa especializada para desenvolvimento de solução tecnológica baseada no produto WSO2 API Manager</t>
  </si>
  <si>
    <t>Parar todos os sistemas da Casa.</t>
  </si>
  <si>
    <t>Ineficácia na de detecção e resposta a ameaças,  informações sensíveis desprotegida aumentando possíveis incidentes de TI</t>
  </si>
  <si>
    <r>
      <t xml:space="preserve">Contratação de empresa especializada para o fornecimento de solução XDR (eXtended Detection and Response), na modalidade de subscrição. </t>
    </r>
    <r>
      <rPr>
        <b/>
        <u/>
        <sz val="11"/>
        <color theme="1"/>
        <rFont val="Calibri"/>
        <family val="2"/>
        <scheme val="minor"/>
      </rPr>
      <t>DOD 0239175</t>
    </r>
  </si>
  <si>
    <r>
      <t>Contratação de empresa especializada para o fornecimento de plataforma SANDBOX para o Tribunal.</t>
    </r>
    <r>
      <rPr>
        <u/>
        <sz val="11"/>
        <color theme="1"/>
        <rFont val="Calibri"/>
        <family val="2"/>
        <scheme val="minor"/>
      </rPr>
      <t xml:space="preserve"> </t>
    </r>
    <r>
      <rPr>
        <b/>
        <u/>
        <sz val="11"/>
        <color theme="1"/>
        <rFont val="Calibri"/>
        <family val="2"/>
        <scheme val="minor"/>
      </rPr>
      <t>DOD 0239180</t>
    </r>
  </si>
  <si>
    <t>Possibilidade de ocorrerem alterações em dados reais dos sistemas de TI e/ou danificarem o seu funcionamento, gerando prejuízos ao Tribunal.</t>
  </si>
  <si>
    <r>
      <t xml:space="preserve">Contratação de empresa para aquisição de Firewall de Segmentação Interna, denominado FG-2200E da marca Fortinet. </t>
    </r>
    <r>
      <rPr>
        <b/>
        <u/>
        <sz val="11"/>
        <color theme="1"/>
        <rFont val="Calibri"/>
        <family val="2"/>
        <scheme val="minor"/>
      </rPr>
      <t>DOD 0239184</t>
    </r>
  </si>
  <si>
    <t>A falta deste equipamento aumentará substancialmente a chance de indisponibilidade da rede, pois qualquer falha no equipamento existente, não terá suporte equivalente, podendo gerar interrupção dos serviços e ocorrer perda de dados e informações.</t>
  </si>
  <si>
    <t>Contratação da empresa Oracle do Brasil Sistemas Ltda para prestação de serviços necessários à virtualização do data center do Tribunal por meio de ambiente de nuvem pública de dados, conforme condições preestabelecidas no pedido de compra CPQ-1494306-1 e no “Contrato de Serviços de Cloud da Oracle”</t>
  </si>
  <si>
    <t>Ambiente de produção de todos os sistemas do TCEMG ficarão offline. Tribunal de Contas ficará literalmente desligado.</t>
  </si>
  <si>
    <t>Sem a ferramenta não é possível identificar e mapear o tráfego de dados no Tribunal, o que gera uma ausência de controle bem como uma dificuldade em prestar informações. A ferramenta também é mais um insumo para a segurança da informação e sua ausência nos deixa mais vulneráveis.</t>
  </si>
  <si>
    <r>
      <t xml:space="preserve">Contratação de empresa para de fornecimento de Solução Perpétua de Prevenção de Perda de Dados – DLP REDE E ENDPOINT, CLOUD SaaS e módulo de Criptografia - </t>
    </r>
    <r>
      <rPr>
        <b/>
        <u/>
        <sz val="11"/>
        <color theme="1"/>
        <rFont val="Calibri"/>
        <family val="2"/>
        <scheme val="minor"/>
      </rPr>
      <t>DOD 0234789</t>
    </r>
  </si>
  <si>
    <t>Contratação de empresa especializada para prestação de serviços especializados de Sustentação de Ambiente Tecnológicos envolvendo tecnologia Dell Emc Server(*) e Suporte Hardware e Software para equipamentos de Storage</t>
  </si>
  <si>
    <t xml:space="preserve">O não atendimento de um dos requisitos determinados no Planejamento Estratégico do TCE relacionado à Governança de TI com a modernização de sua infraestrutura tecnológica de comunicação de dados corporativa garantindo agilidade, segurança, tratamento, controle e gestão nos dados ali armazenados. </t>
  </si>
  <si>
    <t>Aquisição de 150 unidades de licenciamento do sistema operacional Windows 11 ou superior na nuvem da Microsoft para o uso e disponibilização de maquinas virtuais tanto para uso no teletrabalho (home office) quanto para servidores de aplicação.</t>
  </si>
  <si>
    <t>As maquinas virtuais de teletrabalho estarão sem licenças de windows online para o seu funcionamento e consequentemente fora da conformidade.</t>
  </si>
  <si>
    <t>Possibilidade de infecção de vírus e malwares nas máquinas do Tribunal, podendo causar vazamentos de dados, parada dos serviços, lentidão e outros prejuízos de ações maliciosas.</t>
  </si>
  <si>
    <r>
      <t xml:space="preserve">Contratação de empresa para atualização de 1.800 licenças do software McAfee Complete Endpoint Protection Business – CEB e suporte técnico pelo período de 36 meses. </t>
    </r>
    <r>
      <rPr>
        <b/>
        <u/>
        <sz val="11"/>
        <color theme="1"/>
        <rFont val="Calibri"/>
        <family val="2"/>
        <scheme val="minor"/>
      </rPr>
      <t>DOD 0239650</t>
    </r>
  </si>
  <si>
    <r>
      <t xml:space="preserve">Contratação de empresa especializada para atualização de solução de Proxy atualmente em produção no TCEMG, com a inclusão de novas funcionalidades para segurança de controle de acesso à internet, monitoramento, controle e proteção Web. Incluindo configuração, MSS/suporte e garantia. </t>
    </r>
    <r>
      <rPr>
        <b/>
        <u/>
        <sz val="11"/>
        <color theme="1"/>
        <rFont val="Calibri"/>
        <family val="2"/>
        <scheme val="minor"/>
      </rPr>
      <t>DOD 0239656</t>
    </r>
  </si>
  <si>
    <t xml:space="preserve">Vulnerabilidades no tráfego de acesso de nossos usuários à serviços de rede, podendo gerar vazamentos de dados e/ou possibilitar invasões de usuários maliciosos.
  </t>
  </si>
  <si>
    <t>Descumprimento Decreto nº. 45.006, de 2009 o Estado de Minas Gerais</t>
  </si>
  <si>
    <r>
      <t xml:space="preserve">Estabelecer as bases de cooperação comum entre os Partícipes para possibilitar ao Tribunal de Contas do Estado de Minas Gerias - TCE, mediante adesão às condições previstas no instrumento, compartilhar dos serviços de tecnologia de informação e da infraestrutura disponibilizados pela Rede IP Multisserviços criada por meio do Decreto nº. 45.006, de 2009, pelo período de 60 meses. </t>
    </r>
    <r>
      <rPr>
        <b/>
        <u/>
        <sz val="11"/>
        <color theme="1"/>
        <rFont val="Calibri"/>
        <family val="2"/>
        <scheme val="minor"/>
      </rPr>
      <t>DOD 0240068</t>
    </r>
  </si>
  <si>
    <t>Sua interrupção comprometer as atividades desenvolvidas para com a sociedade, as
realização de reuniões virtuais, sessões plenárias virtuais e apresentações e eventos externos que demandam
infraestrutura de telecomunicação de dados para tal execução</t>
  </si>
  <si>
    <t>Aquisição de (2) duas licenças do software PL/SQL Developer, em sua última versão, para 10 usuários, na modalidade perpétua.</t>
  </si>
  <si>
    <t>A ausência das licenças adicionais do PL/SQL Developer pode resultar em desafios significativos para nossa equipe de desenvolvimento e, por extensão, para a organização como um todo</t>
  </si>
  <si>
    <t>Aquisição, de LICENÇAS DE PRODUTOS MICROSOFT NA MODALIDADE SOFTWARE ASSURANCE</t>
  </si>
  <si>
    <t>Ambiente local do TCE não suporta a criação, gestão e processamento de máquinas virtuais pois a infraestrutura está com quase 95% de utilização.
Impossibilidade de ingresso no regime de teletrabalho pelos servidores do Tribunal.
Custo alto em manter máquinas virtuais locais.</t>
  </si>
  <si>
    <t>Aquisição de Medalhas Emílio Moura da Corte de Contas nos graus Ouro,  40 anos de serviço, placa para 50 anos de serviço, estojos de veludo, roseta bem como pins(broches) .</t>
  </si>
  <si>
    <t>A falta de suprimento da presente demanda acarretará na contratação de serviços sem o devido planejamento e no descumprimento da resolução 03/2004.</t>
  </si>
  <si>
    <t>Coordenadoria de Pós-graduação</t>
  </si>
  <si>
    <t>Aquisição de placas condecorativas para homenagear professores e alunos dos cursos de Pós -graduação em Finanças Públicas, modalidades presencial e a distância</t>
  </si>
  <si>
    <t>Desobediência ao procedimento padrão seguido nas solenidades de encerramento dos cursos de Pós-graduação desta Corte de Contas.</t>
  </si>
  <si>
    <t>Sem Data</t>
  </si>
  <si>
    <t>Sem Data Definida</t>
  </si>
  <si>
    <t xml:space="preserve"> </t>
  </si>
  <si>
    <t>Total Sem Data Definida</t>
  </si>
  <si>
    <t>Total 4º Trimestre</t>
  </si>
  <si>
    <t>Total 3º Trimestre</t>
  </si>
  <si>
    <t>Total 2º Trimestre</t>
  </si>
  <si>
    <t>Total 1º Trimestre</t>
  </si>
  <si>
    <t>VALOR CONSOLIDADO</t>
  </si>
  <si>
    <t>ENTRADA NA D.A.</t>
  </si>
  <si>
    <r>
      <t xml:space="preserve">Contratação de empresa para fornecimento de subscrição de Solução de Simulação de Violação e Ataque (Breach and Attack Simulation – BAS) - </t>
    </r>
    <r>
      <rPr>
        <b/>
        <u/>
        <sz val="11"/>
        <rFont val="Calibri"/>
        <family val="2"/>
        <scheme val="minor"/>
      </rPr>
      <t>DOD 0225928</t>
    </r>
  </si>
  <si>
    <r>
      <t xml:space="preserve">Contratação de empresa para aquisição de licenças do software EMS - Enterprise Management Server - </t>
    </r>
    <r>
      <rPr>
        <b/>
        <sz val="11"/>
        <rFont val="Calibri"/>
        <family val="2"/>
        <scheme val="minor"/>
      </rPr>
      <t>DOD 0234814</t>
    </r>
  </si>
  <si>
    <r>
      <t xml:space="preserve">Licença de Software - Sistema para Acompanhamento de Processos Judiciais - </t>
    </r>
    <r>
      <rPr>
        <b/>
        <u/>
        <sz val="11"/>
        <rFont val="Calibri"/>
        <family val="2"/>
        <scheme val="minor"/>
      </rPr>
      <t>DOD 0225408</t>
    </r>
  </si>
  <si>
    <t>Contratação de empresa especializada para a atualização de versão do aplicativo FortiAuthenticator VM Server</t>
  </si>
  <si>
    <t>Obsolescência da solução do Tribunal e falta de segurança nas autenticações de usuários de VPN e a sistemas da Casa.</t>
  </si>
  <si>
    <t>Contrato vigente até 23/01/2026</t>
  </si>
  <si>
    <r>
      <t xml:space="preserve">Contratação de empresa para de fornecimento de Solução Perpétua de Prevenção de Perda de Dados – DLP REDE E ENDPOINT, CLOUD SaaS e módulo de Criptografia - </t>
    </r>
    <r>
      <rPr>
        <b/>
        <u/>
        <sz val="11"/>
        <rFont val="Calibri"/>
        <family val="2"/>
        <scheme val="minor"/>
      </rPr>
      <t>DOD 0234789</t>
    </r>
  </si>
  <si>
    <t>Contratação de empresa especializada em fornecimento de produtos e prestação de serviços Microsoft, de 2000 licenças - O365E1ShrdSvr ALNG SubsVL MVL PerUsr e 0365 E3 Sub Per User</t>
  </si>
  <si>
    <t>Indisponibilidade de acesso ao e-mail, ferramenta de colaboração, ferramenta de edição de textos, edição de planilhas, edição de apresentações e videoconferências.   
Instabilidade, pois com diferentes versões de suítes de automação de escritório instaladas para seus usuários, criando um ambiente heterogêneo e de difícil administração, posto que as diferentes versões geram incompatibilidades que vão desde a formatação de documentos e planilhas até a execução de macros e funções avançadas dos aplicativos.</t>
  </si>
  <si>
    <t>Licença de Software - Canva pro e powtoon pro</t>
  </si>
  <si>
    <r>
      <t xml:space="preserve">Contratação de empresa especializada para a atualização do licenciamento perpétuo do software de Gestão de Eventos e Incidentes de Segurança – SIEM (McAfee), incluindo suporte técnico presencial - </t>
    </r>
    <r>
      <rPr>
        <b/>
        <u/>
        <sz val="11"/>
        <rFont val="Calibri"/>
        <family val="2"/>
        <scheme val="minor"/>
      </rPr>
      <t>DOD 0225533</t>
    </r>
  </si>
  <si>
    <r>
      <t xml:space="preserve">Contratação de empresa para atualização de 1.800 licenças do software McAfee Complete Endpoint Protection Business – CEB e suporte técnico pelo período de 36 meses. </t>
    </r>
    <r>
      <rPr>
        <b/>
        <u/>
        <sz val="11"/>
        <rFont val="Calibri"/>
        <family val="2"/>
        <scheme val="minor"/>
      </rPr>
      <t>DOD 0239650</t>
    </r>
  </si>
  <si>
    <r>
      <t xml:space="preserve">Contratação da empresa Oracle do Brasil Sistemas LTDA. para a prestação de serviços de manutenção corretiva, incluindo fornecimento e substituição de peças, no equipamento hardware Oracle Exadata - </t>
    </r>
    <r>
      <rPr>
        <b/>
        <u/>
        <sz val="11"/>
        <rFont val="Calibri"/>
        <family val="2"/>
        <scheme val="minor"/>
      </rPr>
      <t>DOD 225898</t>
    </r>
  </si>
  <si>
    <r>
      <t xml:space="preserve">Contratação da empresa Kenta Informática S.A. para Atualização de 12 (doze) LICENÇAS DE USO PERPÉTUO DO SOFTWARE DRS PLENÁRIO, sendo 01 de gravação e 11 (onze) de transcrição - </t>
    </r>
    <r>
      <rPr>
        <b/>
        <sz val="11"/>
        <rFont val="Calibri"/>
        <family val="2"/>
        <scheme val="minor"/>
      </rPr>
      <t>Atualização de versões</t>
    </r>
    <r>
      <rPr>
        <sz val="11"/>
        <rFont val="Calibri"/>
        <family val="2"/>
        <scheme val="minor"/>
      </rPr>
      <t xml:space="preserve"> - </t>
    </r>
    <r>
      <rPr>
        <b/>
        <u/>
        <sz val="11"/>
        <rFont val="Calibri"/>
        <family val="2"/>
        <scheme val="minor"/>
      </rPr>
      <t>DOD 0225634</t>
    </r>
  </si>
  <si>
    <r>
      <t xml:space="preserve">Contratação de empresa para fornecer solução de antispam ou em outras palavras um gateway de e-mail. - </t>
    </r>
    <r>
      <rPr>
        <b/>
        <u/>
        <sz val="11"/>
        <rFont val="Calibri"/>
        <family val="2"/>
        <scheme val="minor"/>
      </rPr>
      <t>DOD 0225499</t>
    </r>
  </si>
  <si>
    <t>Aquisição da licença Canva Pro</t>
  </si>
  <si>
    <t>Para atender a demanda da Superintendência de Controle Externo</t>
  </si>
  <si>
    <r>
      <t xml:space="preserve">Contratação de empresa especializada para o fornecimento de solução Endpoint Central com 2.000 (duas mil) licenças na modalidade subscrição, incluindo treinamento e suporte técnico  - </t>
    </r>
    <r>
      <rPr>
        <b/>
        <u/>
        <sz val="11"/>
        <rFont val="Calibri"/>
        <family val="2"/>
        <scheme val="minor"/>
      </rPr>
      <t>DOD 0225707</t>
    </r>
  </si>
  <si>
    <r>
      <t xml:space="preserve">Contratação de empresa para renovação de licenças Fortinet - Fortigate VM OCE 11 e 12 SNs: FGVM4VTM22001142, FGVM4VTM22001143 - </t>
    </r>
    <r>
      <rPr>
        <b/>
        <u/>
        <sz val="11"/>
        <rFont val="Calibri"/>
        <family val="2"/>
      </rPr>
      <t>DOD 0229538</t>
    </r>
  </si>
  <si>
    <t>Processo Licitatório em andamento - SEI 4281-1</t>
  </si>
  <si>
    <t>Processo Licitatório em andamento - SEI 1768-0</t>
  </si>
  <si>
    <t>Foi deliberado a não aquisição da solução XDR - SEI 4307-9</t>
  </si>
  <si>
    <t>Processo Licitatório em andamento - SEI 1789-2</t>
  </si>
  <si>
    <t>Processo Licitatório em andamento - SEI 1758-2</t>
  </si>
  <si>
    <t>Sistema livre</t>
  </si>
  <si>
    <r>
      <t xml:space="preserve">Contratação de empresa especializada para o fornecimento de solução XDR (eXtended Detection and Response), na modalidade de subscrição. </t>
    </r>
    <r>
      <rPr>
        <b/>
        <u/>
        <sz val="11"/>
        <rFont val="Calibri"/>
        <family val="2"/>
        <scheme val="minor"/>
      </rPr>
      <t>DOD 0239175</t>
    </r>
  </si>
  <si>
    <r>
      <t>Contratação de empresa especializada para o fornecimento de plataforma SANDBOX para o Tribunal.</t>
    </r>
    <r>
      <rPr>
        <u/>
        <sz val="11"/>
        <rFont val="Calibri"/>
        <family val="2"/>
        <scheme val="minor"/>
      </rPr>
      <t xml:space="preserve"> </t>
    </r>
    <r>
      <rPr>
        <b/>
        <u/>
        <sz val="11"/>
        <rFont val="Calibri"/>
        <family val="2"/>
        <scheme val="minor"/>
      </rPr>
      <t>DOD 0239180</t>
    </r>
  </si>
  <si>
    <r>
      <t xml:space="preserve">Contratação de empresa para aquisição de Firewall de Segmentação Interna, denominado FG-2200E da marca Fortinet. </t>
    </r>
    <r>
      <rPr>
        <b/>
        <u/>
        <sz val="11"/>
        <rFont val="Calibri"/>
        <family val="2"/>
        <scheme val="minor"/>
      </rPr>
      <t>DOD 0239184</t>
    </r>
  </si>
  <si>
    <r>
      <t xml:space="preserve">Contratação de empresa especializada para atualização de solução de Proxy atualmente em produção no TCEMG, com a inclusão de novas funcionalidades para segurança de controle de acesso à internet, monitoramento, controle e proteção Web. Incluindo configuração, MSS/suporte e garantia. </t>
    </r>
    <r>
      <rPr>
        <b/>
        <u/>
        <sz val="11"/>
        <rFont val="Calibri"/>
        <family val="2"/>
        <scheme val="minor"/>
      </rPr>
      <t>DOD 0239656</t>
    </r>
  </si>
  <si>
    <t>Contratação da empresa pública SERPRO - Serviço Federal de Processamento de Dados, para prestação de serviços de processamento de dados, consistindo na disponibilização de consultas às bases dos sistemas (Cadastro Nacional de Pessoas Físicas - CPF e do Cadastro Nacional de Pessoas Jurídicas - CNPJ), utilizando o sistema de Senha Rede do SERPRO, por meio do aplicativo HOD</t>
  </si>
  <si>
    <t>Contrato vigente até 14/05/2025</t>
  </si>
  <si>
    <t>Contratação de empresa, para dar continuidade ao fornecimento do serviço de internet, pela necessidade deste Tribunal em manter as atividades de controle externo da gestão dos recursos públicos e municipais.</t>
  </si>
  <si>
    <r>
      <t xml:space="preserve">Contratação da empresa Oracle do Brasil Sistemas LTDA. para a prestação de serviços de manutenção corretiva, incluindo fornecimento e substituição de peças, no equipamento hardware Oracle Exadata - </t>
    </r>
    <r>
      <rPr>
        <b/>
        <u/>
        <sz val="11"/>
        <color theme="1"/>
        <rFont val="Calibri"/>
        <family val="2"/>
        <scheme val="minor"/>
      </rPr>
      <t>DOD 225898</t>
    </r>
  </si>
  <si>
    <t>Contrato vigente até 12/10/2025</t>
  </si>
  <si>
    <t>Processo Licitatório em andamento - SEI 4307-9</t>
  </si>
  <si>
    <t>Conforme Exp. N. 0252001 - foi deliberado a não aquisição da solução XDR devido a necessidade de remanejamento orçamentário para a aquisição de outra ferramenta de infraestrutura</t>
  </si>
  <si>
    <t>Processo n. 1789-2 concluído na DTI no dia 16/11/2023</t>
  </si>
  <si>
    <t>Contratação de gráfica para a impressão de 2.500 revistas do TCE-MG</t>
  </si>
  <si>
    <t>Aquisição de materiais miúdos para instalações elétricas, hidráulicas e de pintura e reboco / alvenaria.</t>
  </si>
  <si>
    <t xml:space="preserve">Elaboração de proposição de normativo de sustentabilidade, que tem como objetivo dar continuidade aos trabalhos já iniciados no âmbito deste Tribunal de Contas, voltado à defesa racional do meio ambiente, desenvolvendo novas formas de ser e estar em nosso planeta, e, visando criar, desta forma, uma sociedade sustentável, promovendo a sensibilização para a mudança de comportamento e a internalização de atitudes ecologicamente corretas no cotidiano dos servidores da Casa. Para o alcance dos objetivos que se pretende atingir será necessária a aquisição de bens e serviços voltados a área de sustentabilidade. </t>
  </si>
  <si>
    <t>Prejudicada a implementação da proposta de normatização da política de sustentabilidade.</t>
  </si>
  <si>
    <t xml:space="preserve">Chamadas de por intermédio de outras operadoras que não a oficialmente contratada pelo TCEMG, ocasionando novas despesas extras, devido ao pagamento a estas operadoras. </t>
  </si>
  <si>
    <t>Prejuízos ao serviço precípuo do TCEMG de controle externo e às atividades de apoio do setor meio do Tribunal.</t>
  </si>
  <si>
    <t>Aquisição dos insumos e contratação de prestadores de serviço para a reparação das esquadrias.</t>
  </si>
  <si>
    <t>Danos às estruturas do TCEMG, podendo prejudicar os serviços fins do TCEMG.</t>
  </si>
  <si>
    <t xml:space="preserve">Taxas como iluminação pública, coleta de resíduos e limpeza pública, obrigações "propter rem" inerentes ao imóvel do TCEMG. </t>
  </si>
  <si>
    <t>Por ser uma obrigação "propter rem" , própria do bem, no caso o imóvel que constitui o TCEMG, é obrigatório a quitação de tais taxas. O IPTU é isento.</t>
  </si>
  <si>
    <t>Realização de despesa sob o regime de adiantamento consideradas de pequeno vulto, observadas as condições estabelecidas na Resolução n. 10/2016 e na Portaria n. 68/Pres./2021.</t>
  </si>
  <si>
    <t>Não observância aos mecanismos de eficiência, eficácia e transparência, com o emprego de ações de integridade e de controle interno.
Impossibilidade de atendimento de despesas urgentes e inadiáveis, que não possam subordinar-se ao processo regular.</t>
  </si>
  <si>
    <t>Cobertura de despesas orçamentárias decorrentes do pagamento de tributos e contribuições sociais e econômicas.</t>
  </si>
  <si>
    <t>Inadimplência com tributos e contribuições sociais e econômicas obrigatórias.</t>
  </si>
  <si>
    <t>Atendimento de demandas realizadas por meio do GDFISC por servidores e colaboradores para participação em cursos, exposições, congressos e conferências visando a capacitação necessária para o desempenho das atividades de forma eficiente e eficaz.</t>
  </si>
  <si>
    <t>Comprometer o bom desempenho das atividades exercidas no Tribunal, desmotivação do corpo funcional, falta do alinhamento estratégico da instituição, etc.</t>
  </si>
  <si>
    <r>
      <t xml:space="preserve">Despesas correntes de responsabilidade da Diretoria de Administração, no sentido de contribuir para a boa gestão orçamentária e financeira do Tribunal de Contas do Estado de Minas Gerais, objetivando garantir eficiência, transparência e a contabilização no uso dos recursos públicos - </t>
    </r>
    <r>
      <rPr>
        <b/>
        <sz val="11"/>
        <color theme="1"/>
        <rFont val="Calibri"/>
        <family val="2"/>
        <scheme val="minor"/>
      </rPr>
      <t>Serviços de Impresa</t>
    </r>
  </si>
  <si>
    <t>Comprometimento do planejamento e execução das metas e ações institucionais do Tribunal de Contas do Estado de Minas Gerais.</t>
  </si>
  <si>
    <r>
      <t xml:space="preserve">Despesas correntes de responsabilidade da Diretoria de Administração, no sentido de contribuir para a boa gestão orçamentária e financeira do Tribunal de Contas do Estado de Minas Gerais, objetivando garantir eficiência, transparência e a contabilização no uso dos recursos públicos - </t>
    </r>
    <r>
      <rPr>
        <b/>
        <sz val="11"/>
        <color theme="1"/>
        <rFont val="Calibri"/>
        <family val="2"/>
        <scheme val="minor"/>
      </rPr>
      <t>Restituição referente a taxa de inscrição, material e similares</t>
    </r>
  </si>
  <si>
    <r>
      <t xml:space="preserve">Despesas correntes de responsabilidade da Diretoria de Administração, no sentido de contribuir para a boa gestão orçamentária e financeira do Tribunal de Contas do Estado de Minas Gerais, objetivando garantir eficiência, transparência e a contabilização no uso dos recursos públicos - Serviços de Impresa - </t>
    </r>
    <r>
      <rPr>
        <b/>
        <sz val="11"/>
        <color theme="1"/>
        <rFont val="Calibri"/>
        <family val="2"/>
        <scheme val="minor"/>
      </rPr>
      <t>Outras Restituições</t>
    </r>
  </si>
  <si>
    <r>
      <t xml:space="preserve">Despesas correntes de responsabilidade da Diretoria de Administração, no sentido de contribuir para a boa gestão orçamentária e financeira do Tribunal de Contas do Estado de Minas Gerais, objetivando garantir eficiência, transparência e a contabilização no uso dos recursos públicos - Serviços de Impresa - </t>
    </r>
    <r>
      <rPr>
        <b/>
        <sz val="11"/>
        <color theme="1"/>
        <rFont val="Calibri"/>
        <family val="2"/>
        <scheme val="minor"/>
      </rPr>
      <t>Outros Serviços - Pessoa Jurídica</t>
    </r>
  </si>
  <si>
    <r>
      <t>Despesas correntes de responsabilidade da Diretoria de Administração, no sentido de contribuir para a boa gestão orçamentária e financeira do Tribunal de Contas do Estado de Minas Gerais, objetivando garantir eficiência, transparência e a contabilização no uso dos recursos públicos - Serviços de Impresa -</t>
    </r>
    <r>
      <rPr>
        <b/>
        <sz val="11"/>
        <color theme="1"/>
        <rFont val="Calibri"/>
        <family val="2"/>
        <scheme val="minor"/>
      </rPr>
      <t xml:space="preserve"> Indenizações e Restituições</t>
    </r>
  </si>
  <si>
    <t xml:space="preserve">Diretoria de Comunicação Social </t>
  </si>
  <si>
    <t>Publicação de atos oficiais do TCEMG, em jornal de grande circulação</t>
  </si>
  <si>
    <t>A falta deste serviço poderia tornar inválidos os atos oficiais (administrativos) do Tribunal de Contas que dependem de publicação</t>
  </si>
  <si>
    <t>Lavagem de Becas</t>
  </si>
  <si>
    <t>O comprometimento das apresentações das sessões.</t>
  </si>
  <si>
    <t>Diretoria de Comunicação Social</t>
  </si>
  <si>
    <t>Contratação de um técnico especializado e experiente para dar manutenção regular e permanente dos equipamentos para transmissão ao vivo e gravação instalados no Plenário, no Auditório Vivaldi Moreira e na Escola de Contas</t>
  </si>
  <si>
    <t>A falta de suprimento da presente demanda, nos impede de garantir a regular transmissão das sessões plenárias, dos eventos a serem realizados no Auditório Vivaldi Moreira e dos cursos de capacitação online realizados pela Escola de Contas e Capacitação Professor Pedro Aleixo, bem como a gravação e, consequente disponibilização destes à sociedade e aos nossos jurisdicionados.</t>
  </si>
  <si>
    <t>Impossibilita identificar visitantes que estejam de posse de objetos metálicos como armas de fogo, lâminas, facas e outros materiais que podem oferecer risco à segurança de pessoas que se encontram nas dependências desta Corte, às sessões do Tribunal Pleno e das Câmaras, e ao patrimônio móvel e imóvel do Tribunal.</t>
  </si>
  <si>
    <t>Este procedimento de fundamental importância para os contínuos armazenamentos de dados e produção de sistemas que se encontram instalados em nosso datacenter, pois é uma solução robusta e complexa que atende a todas as demandas eminentes de sistemas online e on-premise (como premissa), a Solução é necessária também para atender projetos de sistemas em desenvolvimento mantidos pelas equipes técnicas de analistas e programadores e toda a gama de infraestrutura atual do TCE, bem como a continuidade no negócio da Instituição.</t>
  </si>
  <si>
    <t>Contratação de empresa de engenharia para a qualificação e quantificação das patologias existentes no Ed. Sede</t>
  </si>
  <si>
    <t>Otimizar o planejamento e a gestão dos recursos materiais, orçamentários, financeiros e patrimoniais, assegurando o alinhamento com a estratégia por meio de critérios institucionais de priorização e com o desenvolvimento sustentável.</t>
  </si>
  <si>
    <t>Contratação de empresa para a readequação dos projetos de prevenção e combate a incêndios, aprovação junto ao CBM e implantação das retificações e adaptações requeridas</t>
  </si>
  <si>
    <t xml:space="preserve">Não obtenção do AVCB fornecido pelo CBM e não adequação das edificações do TCEMG às normas vigentes de prevenção e proteção contra incêndios. </t>
  </si>
  <si>
    <t>08/052024</t>
  </si>
  <si>
    <t>Elaboração de proposição de normativo de sustentabilidade, que tem como objetivo dar continuidade aos trabalhos já iniciados no âmbito deste Tribunal de Contas, voltado à defesa racional do meio ambiente, desenvolvendo novas formas de ser e estar em nosso planeta, e, visando criar, desta forma, uma sociedade sustentável, promovendo a sensibilização para a mudança de comportamento e a internalização de atitudes ecologicamente corretas no cotidiano dos servidores da Casa. Para o alcance dos objetivos que se pretende atingir será necessária a capacitação da equipe/multiplicadores responsáveis pelo desenvolvimento dos trabalhos.</t>
  </si>
  <si>
    <t xml:space="preserve">Prejudicada a implementação da proposta de normatização da política de sustentabilidade; </t>
  </si>
  <si>
    <t>Curso realizado no exercíco de 2023, conforme expediente n. 0267330.</t>
  </si>
  <si>
    <t>Termo de Adesão com o Instituto Rui Barbosa para o desenvolvimento e o aperfeiçoamento das atividades exercidas pelos Tribunais de Contas.</t>
  </si>
  <si>
    <t>Descontinuidade do desenvolvimento e o aperfeiçoamento das atividades exercidas pelos Tribunais de Contas.</t>
  </si>
  <si>
    <t>Gratuito</t>
  </si>
  <si>
    <t>Capacitação de servidores da DF sobre Contabilidade Pública e Plano de Contas aplicado ao setor público (PCASP).</t>
  </si>
  <si>
    <t>sem valor</t>
  </si>
  <si>
    <t>Capacitação de servidores da Coordenadoria de Contabilidade e da Coordenadoria de Orçamento e
Finanças nos sistemas de envio de dados de retenções fiscais para a Receita Federal do Brasil: Escrituração Fiscal Digital (EFD REinf) e DCTF Web.</t>
  </si>
  <si>
    <r>
      <t xml:space="preserve">Capacitação em Elaboração de Termo de Referência e DOD   -   </t>
    </r>
    <r>
      <rPr>
        <b/>
        <sz val="11"/>
        <color rgb="FFFF0000"/>
        <rFont val="Calibri"/>
        <family val="2"/>
        <scheme val="minor"/>
      </rPr>
      <t>Preparação de TR´s à Luz da Nova Lei de Licitação</t>
    </r>
  </si>
  <si>
    <r>
      <t xml:space="preserve">Capacitação em Gestão do Conhecimento: alinhamento teórico e práticas para a formação de gestores no Tribunal de Contas do Estado de Minas Gerais  -  </t>
    </r>
    <r>
      <rPr>
        <b/>
        <sz val="11"/>
        <color rgb="FFFF0000"/>
        <rFont val="Calibri"/>
        <family val="2"/>
        <scheme val="minor"/>
      </rPr>
      <t>Programa Permanente de Formação de Líderes</t>
    </r>
  </si>
  <si>
    <t>Comprometimento do bom desenvolvimento das atividades do setor, baixa produtividade, aumento da rotatividade e retrabalho</t>
  </si>
  <si>
    <t>Curso de Capacitação: técnicas de mediação e soluções consensuais de conflitos aplicáveis ao contexto do TCE</t>
  </si>
  <si>
    <t>Construção de indicadores de desempenho de políticas públicas.</t>
  </si>
  <si>
    <t>Servidores desatualizados no tocante indicadores de desempenho de políticas públicas.</t>
  </si>
  <si>
    <r>
      <t xml:space="preserve">Capacitação ORACLE ARQUITETURA MULTITENANT;          </t>
    </r>
    <r>
      <rPr>
        <sz val="11"/>
        <rFont val="Calibri"/>
        <family val="2"/>
        <scheme val="minor"/>
      </rPr>
      <t xml:space="preserve">Capacitação em F5 - Configuring BIG-IP Local Traffic Manager (LTM); </t>
    </r>
    <r>
      <rPr>
        <b/>
        <sz val="11"/>
        <color rgb="FFFF0000"/>
        <rFont val="Calibri"/>
        <family val="2"/>
        <scheme val="minor"/>
      </rPr>
      <t xml:space="preserve">                                                                       </t>
    </r>
    <r>
      <rPr>
        <sz val="11"/>
        <rFont val="Calibri"/>
        <family val="2"/>
        <scheme val="minor"/>
      </rPr>
      <t>Capacitação em Cloud Servises Administrador Azure</t>
    </r>
    <r>
      <rPr>
        <b/>
        <sz val="11"/>
        <rFont val="Calibri"/>
        <family val="2"/>
        <scheme val="minor"/>
      </rPr>
      <t xml:space="preserve">  </t>
    </r>
    <r>
      <rPr>
        <sz val="11"/>
        <color theme="1"/>
        <rFont val="Calibri"/>
        <family val="2"/>
        <scheme val="minor"/>
      </rPr>
      <t xml:space="preserve"> </t>
    </r>
  </si>
  <si>
    <t xml:space="preserve">*Servidores desatualizados no que concerne a ferramenta utilizada na Casa.                                                                                                                                                                                                                     *Servidores desatualizados no que concerne ao monitoramento e gerenciamento tarefas comuns em matéria de tráfego processados por um sistema BIG-IP LTM                                                                                                          *Servidores desatualizados no que concerne ao conhecimento sobre Cloud Services Administrator Azure.    </t>
  </si>
  <si>
    <t>O DOD solicitando essa ferramenta, da Escola de contas, data de 16/05/2023. Em 21/06/2023 recebemos email da Escola, informando que não seria mais necessário constar da planilha de aquisições. Por isso não foi considerado na planilha da COF</t>
  </si>
  <si>
    <t>O último contrato venceu em 12/2023. Foi renovado e pago à vista com RP de 2023, com vigência de 36 meses.</t>
  </si>
  <si>
    <t>Quando fizemos o DOD, considerei o período errado para a vigência do contrato à época, ele venceria em 12/2023 e não 01/2024. 
Por isso no DOD estava considerando que o pagamento da licença ocorreria em 2024, quando na verdade ocorreu com RP de 2023. Isso para a licença.
O suporte é dividido em 36 parcelas e por isso estão consideradas 12 parcelas para 2024, em custeio.</t>
  </si>
  <si>
    <t>A indicação do Comitê Gestor de TI, em 2023 foi de que essa impressora fosse cedida dentro do contrato de locação que é contrato contícuo.</t>
  </si>
  <si>
    <r>
      <t xml:space="preserve">Realização do evento Dia da Inovação Ada Lovelace - </t>
    </r>
    <r>
      <rPr>
        <b/>
        <u/>
        <sz val="11"/>
        <color theme="1"/>
        <rFont val="Calibri"/>
        <family val="2"/>
        <scheme val="minor"/>
      </rPr>
      <t>Palestrante</t>
    </r>
  </si>
  <si>
    <r>
      <t xml:space="preserve">Realização do evento Dia da Inovação Ada Lovelace - </t>
    </r>
    <r>
      <rPr>
        <b/>
        <u/>
        <sz val="11"/>
        <color theme="1"/>
        <rFont val="Calibri"/>
        <family val="2"/>
        <scheme val="minor"/>
      </rPr>
      <t>Brindes</t>
    </r>
  </si>
  <si>
    <r>
      <t xml:space="preserve">Realização do evento Dia da Inovação Ada Lovelace - </t>
    </r>
    <r>
      <rPr>
        <b/>
        <u/>
        <sz val="11"/>
        <color theme="1"/>
        <rFont val="Calibri"/>
        <family val="2"/>
        <scheme val="minor"/>
      </rPr>
      <t>Montagem do evento</t>
    </r>
  </si>
  <si>
    <t>Consolidado</t>
  </si>
  <si>
    <t>Executado</t>
  </si>
  <si>
    <t>A Executar</t>
  </si>
  <si>
    <t>DATA DE ENTRADA NA D.A.</t>
  </si>
  <si>
    <t>DATA DE HOMOLOGAÇÃO</t>
  </si>
  <si>
    <t>VALOR (R$)</t>
  </si>
  <si>
    <t>EXECUÇÃO</t>
  </si>
  <si>
    <t>Subtotal Eletromésticos</t>
  </si>
  <si>
    <t>Subtotal Man. Equipamentos</t>
  </si>
  <si>
    <t>Subtotal Mat. De Consumo</t>
  </si>
  <si>
    <t>Subtotal Mat. De Escritório</t>
  </si>
  <si>
    <t>Subtotal Eq. Audio Visual</t>
  </si>
  <si>
    <t>Capacitação acerca da Reforma Tributária</t>
  </si>
  <si>
    <t>Desatualização dos auditores quanto às inovações promovidas no sistema tributário brasileiro, tendo em vista a promulgação da PEC 132</t>
  </si>
  <si>
    <t>Capacitação em Métodos Ágeis</t>
  </si>
  <si>
    <t>Desatualização de nossos servidores quantos às praticas e ferramentas mais modernas de gestão de projetos.</t>
  </si>
  <si>
    <t>Capacitação Pacote Office (Powerpoint, Dashboard, Excel e Word) nos níveis básico, intermediário e avançado</t>
  </si>
  <si>
    <t>Servidores desatualizados no que concerne à utilização das ferramentas do Pacote office (Powerpoint, Dashboard, Excel e Word)</t>
  </si>
  <si>
    <t>Construção de sala para guarda e retirada de armas para visitantes que possuam porte de arma – Sala de Desarmamento.</t>
  </si>
  <si>
    <t>A ausência da Sala de Desarmamento impede procedimentos de segurança no Controle do acesso ao TCE.</t>
  </si>
  <si>
    <t>Contratação de empresa para a execução de serviços de fornecimento, troca e execução do serviço de parametrização.</t>
  </si>
  <si>
    <t>Contratação de empresa projetista em instalações elétricas, para desenvolver novos projetos elétricos para os andares 1, 5 e 6 do ed. Anexo I e oficina de manutenção</t>
  </si>
  <si>
    <t>Por englobar diversos atividades que incluem construção civil (reformas civis, instalações hidráulicas, A solução possível é a contratação de um prestador de serviços para a execução de pequenos serviços de reforma. Em termos gerais o serviços englobam remanejamento de 15 metros de tubulação de esgoto para desvio do elevador de automóveis, demolição e execução de novo piso para o lava-jato, execução de nova grelha de escoamento do lava- jato, fornecimento e instalação de dois chuveiros 220V e duas portas em alumínio, tipo veneziana, para chuveiros motoristas, fornecimento e instalação de guarda- corpo em frente a saída dos banheiros, execução de oito novas tampas em concreto em substituição às quebradas e fornecimento e colocação de cinco lâmpadas bocal E27, em led, 6500 k, potência de 50 watts.</t>
  </si>
  <si>
    <t>Danos à estrutura do TCEMG, podendo prejudicar os serviços da garagem.</t>
  </si>
  <si>
    <t>Aquisição de ar-condicionado para a estruturação do espaço físico onde funcionará a Corregedoria do MPC-MG.</t>
  </si>
  <si>
    <t>Impossibilidade de cumprir plenamente as atribuições do MPC-MG</t>
  </si>
  <si>
    <t>Demanda pode ser atendida pelo Cerimonial</t>
  </si>
  <si>
    <t>Realizada com verba de pronto pagamento</t>
  </si>
  <si>
    <t>Item não usual</t>
  </si>
  <si>
    <t>Poltrona presidente</t>
  </si>
  <si>
    <t>gaveteiro</t>
  </si>
  <si>
    <t>cadeira interlocutor</t>
  </si>
  <si>
    <t>sofá de 2 lugares</t>
  </si>
  <si>
    <t>cadeira empilhaveis</t>
  </si>
  <si>
    <t>mesa reunião</t>
  </si>
  <si>
    <t>mesa de reunião 2,40m</t>
  </si>
  <si>
    <t>frigobar</t>
  </si>
  <si>
    <t>Micro-ondas 26 L</t>
  </si>
  <si>
    <t>Tv 55"</t>
  </si>
  <si>
    <t>Tv 65"</t>
  </si>
  <si>
    <t>Suporte para TV</t>
  </si>
  <si>
    <t>Relógio digital de parede</t>
  </si>
  <si>
    <t>Bebedouro refrigerado</t>
  </si>
  <si>
    <t>TV 85"</t>
  </si>
  <si>
    <t>Suporte teto TV 85"</t>
  </si>
  <si>
    <t>Lente Objetiva para Câmera profissional tipo Miroless</t>
  </si>
  <si>
    <t>Contrataçãodo professor Geraldo Luís Spagno Guimarães para ministrar como tutor a disciplina Controle Interno na Pós-Graduação Especialização em Finanças Públicas EAD.</t>
  </si>
  <si>
    <t xml:space="preserve">A maior consequência da falta de atendimento a esta demanda é o aumento substancial do risco de haver interrupções no fornecimento de energia elétrica às dependências do TCE, podendo trazer prejuízos ao trabalho da instituição e colocando em risco seu corpo de servidores e funcionários em um apagão e até o risco de princípio de incêndio. </t>
  </si>
  <si>
    <t>S/D</t>
  </si>
  <si>
    <t>CAPACITAÇÃO</t>
  </si>
  <si>
    <t>CAPACITAÇÕES PÓS</t>
  </si>
  <si>
    <r>
      <t xml:space="preserve">Disponibilização dos serviços de atualização de versão com a garantia de prestação de serviços de suporte técnico de produto Oracle - </t>
    </r>
    <r>
      <rPr>
        <b/>
        <u/>
        <sz val="11"/>
        <rFont val="Calibri"/>
        <family val="2"/>
        <scheme val="minor"/>
      </rPr>
      <t>DOD 225898</t>
    </r>
    <r>
      <rPr>
        <sz val="11"/>
        <rFont val="Calibri"/>
        <family val="2"/>
        <scheme val="minor"/>
      </rPr>
      <t xml:space="preserve"> </t>
    </r>
  </si>
  <si>
    <r>
      <rPr>
        <sz val="11"/>
        <rFont val="Calibri"/>
        <family val="2"/>
        <scheme val="minor"/>
      </rPr>
      <t xml:space="preserve">Disponibilização dos serviços de atualização de versão com a garantia de prestação de serviços de suporte técnico de produtos Oracle - </t>
    </r>
    <r>
      <rPr>
        <b/>
        <u/>
        <sz val="11"/>
        <rFont val="Calibri"/>
        <family val="2"/>
        <scheme val="minor"/>
      </rPr>
      <t>DOD 0225898</t>
    </r>
  </si>
  <si>
    <r>
      <t xml:space="preserve">Prestação de serviços de manutenção corretiva, incluindo fornecimento e substituição de peças, no equipamento hardware Oracle Exadata - </t>
    </r>
    <r>
      <rPr>
        <b/>
        <u/>
        <sz val="11"/>
        <rFont val="Calibri"/>
        <family val="2"/>
        <scheme val="minor"/>
      </rPr>
      <t>DOD 225923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</si>
</sst>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R$&quot;#,##0.00;[Red]\-&quot;R$&quot;#,##0.00"/>
    <numFmt numFmtId="44" formatCode="_-&quot;R$&quot;* #,##0.00_-;\-&quot;R$&quot;* #,##0.00_-;_-&quot;R$&quot;* &quot;-&quot;??_-;_-@_-"/>
    <numFmt numFmtId="164" formatCode="&quot;R$&quot;\ #,##0.00;[Red]\-&quot;R$&quot;\ #,##0.00"/>
    <numFmt numFmtId="165" formatCode="&quot;R$&quot;#,##0.00"/>
    <numFmt numFmtId="166" formatCode="&quot;R$&quot;\ #,##0.00"/>
  </numFmts>
  <fonts count="27" x14ac:knownFonts="1">
    <font>
      <sz val="11"/>
      <color theme="1"/>
      <name val="Calibri"/>
      <family val="2"/>
      <scheme val="minor"/>
    </font>
    <font>
      <sz val="11"/>
      <color theme="1"/>
      <name val="Calibri"/>
      <family val="2"/>
      <scheme val="minor"/>
    </font>
    <font>
      <sz val="11"/>
      <color rgb="FF000000"/>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sz val="11"/>
      <color rgb="FF000000"/>
      <name val="Calibri"/>
      <family val="2"/>
    </font>
    <font>
      <sz val="8"/>
      <name val="Calibri"/>
      <family val="2"/>
      <scheme val="minor"/>
    </font>
    <font>
      <sz val="12"/>
      <color theme="1"/>
      <name val="Times New Roman"/>
      <family val="1"/>
    </font>
    <font>
      <b/>
      <sz val="16"/>
      <color theme="1"/>
      <name val="Times New Roman"/>
      <family val="1"/>
    </font>
    <font>
      <b/>
      <sz val="16"/>
      <color theme="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b/>
      <sz val="20"/>
      <color theme="1"/>
      <name val="Calibri"/>
      <family val="2"/>
      <scheme val="minor"/>
    </font>
    <font>
      <sz val="11"/>
      <name val="Calibri"/>
      <family val="2"/>
      <scheme val="minor"/>
    </font>
    <font>
      <u/>
      <sz val="11"/>
      <color theme="1"/>
      <name val="Calibri"/>
      <family val="2"/>
      <scheme val="minor"/>
    </font>
    <font>
      <sz val="11"/>
      <color rgb="FF00B050"/>
      <name val="Calibri"/>
      <family val="2"/>
      <scheme val="minor"/>
    </font>
    <font>
      <b/>
      <sz val="11"/>
      <color rgb="FFFF0000"/>
      <name val="Calibri"/>
      <family val="2"/>
      <scheme val="minor"/>
    </font>
    <font>
      <sz val="11"/>
      <color rgb="FFFF0000"/>
      <name val="Calibri"/>
      <family val="2"/>
      <scheme val="minor"/>
    </font>
    <font>
      <sz val="14"/>
      <color theme="1"/>
      <name val="Calibri"/>
      <family val="2"/>
      <scheme val="minor"/>
    </font>
    <font>
      <b/>
      <u/>
      <sz val="11"/>
      <name val="Calibri"/>
      <family val="2"/>
      <scheme val="minor"/>
    </font>
    <font>
      <b/>
      <sz val="11"/>
      <name val="Calibri"/>
      <family val="2"/>
      <scheme val="minor"/>
    </font>
    <font>
      <sz val="11"/>
      <name val="Calibri"/>
      <family val="2"/>
    </font>
    <font>
      <b/>
      <u/>
      <sz val="11"/>
      <name val="Calibri"/>
      <family val="2"/>
    </font>
    <font>
      <u/>
      <sz val="11"/>
      <name val="Calibri"/>
      <family val="2"/>
      <scheme val="minor"/>
    </font>
    <font>
      <sz val="12"/>
      <color rgb="FFFF0000"/>
      <name val="Calibri"/>
      <family val="2"/>
      <scheme val="minor"/>
    </font>
  </fonts>
  <fills count="12">
    <fill>
      <patternFill patternType="none"/>
    </fill>
    <fill>
      <patternFill patternType="gray125"/>
    </fill>
    <fill>
      <patternFill patternType="solid">
        <fgColor rgb="FFFFC000"/>
        <bgColor indexed="64"/>
      </patternFill>
    </fill>
    <fill>
      <patternFill patternType="solid">
        <fgColor theme="5"/>
        <bgColor indexed="64"/>
      </patternFill>
    </fill>
    <fill>
      <patternFill patternType="solid">
        <fgColor rgb="FFFFFF00"/>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399975585192419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967">
    <xf numFmtId="0" fontId="0" fillId="0" borderId="0" xfId="0"/>
    <xf numFmtId="0" fontId="0" fillId="0" borderId="0" xfId="0" applyAlignment="1">
      <alignment wrapText="1"/>
    </xf>
    <xf numFmtId="0" fontId="0" fillId="0" borderId="0" xfId="0" applyAlignment="1">
      <alignment horizontal="center"/>
    </xf>
    <xf numFmtId="0" fontId="0" fillId="0" borderId="1" xfId="0" applyBorder="1" applyAlignment="1">
      <alignment horizontal="center"/>
    </xf>
    <xf numFmtId="14" fontId="0" fillId="0" borderId="1" xfId="0" applyNumberFormat="1" applyBorder="1" applyAlignment="1">
      <alignment horizontal="center" vertical="center"/>
    </xf>
    <xf numFmtId="0" fontId="0" fillId="0" borderId="0" xfId="0" applyAlignment="1">
      <alignment horizontal="center" vertical="center"/>
    </xf>
    <xf numFmtId="44" fontId="0" fillId="0" borderId="0" xfId="1" applyFont="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2" fillId="0" borderId="0" xfId="0" applyFont="1" applyAlignment="1">
      <alignment vertical="center" wrapText="1"/>
    </xf>
    <xf numFmtId="14" fontId="0" fillId="5" borderId="1" xfId="0" applyNumberFormat="1" applyFill="1" applyBorder="1" applyAlignment="1">
      <alignment horizontal="center" vertical="center"/>
    </xf>
    <xf numFmtId="0" fontId="0" fillId="0" borderId="0" xfId="0" applyAlignment="1">
      <alignment horizontal="right"/>
    </xf>
    <xf numFmtId="14" fontId="0" fillId="0" borderId="0" xfId="0" applyNumberFormat="1"/>
    <xf numFmtId="14" fontId="0" fillId="0" borderId="0" xfId="0" applyNumberFormat="1" applyAlignment="1">
      <alignment horizontal="center" vertical="center" wrapText="1"/>
    </xf>
    <xf numFmtId="8" fontId="0" fillId="0" borderId="1" xfId="0" applyNumberFormat="1" applyBorder="1" applyAlignment="1">
      <alignment vertical="center"/>
    </xf>
    <xf numFmtId="14" fontId="0" fillId="0" borderId="0" xfId="0" applyNumberFormat="1" applyAlignment="1">
      <alignment horizontal="center"/>
    </xf>
    <xf numFmtId="0" fontId="0" fillId="0" borderId="1" xfId="0" applyBorder="1" applyAlignment="1">
      <alignment horizontal="right" vertical="center"/>
    </xf>
    <xf numFmtId="0" fontId="0" fillId="0" borderId="0" xfId="0" applyAlignment="1">
      <alignment horizontal="right" vertical="center"/>
    </xf>
    <xf numFmtId="0" fontId="0" fillId="0" borderId="0" xfId="0" applyAlignment="1">
      <alignment horizontal="right" wrapText="1"/>
    </xf>
    <xf numFmtId="8" fontId="0" fillId="0" borderId="0" xfId="0" applyNumberFormat="1" applyAlignment="1">
      <alignment vertical="center"/>
    </xf>
    <xf numFmtId="0" fontId="0" fillId="0" borderId="0" xfId="0" applyAlignment="1">
      <alignment horizontal="left"/>
    </xf>
    <xf numFmtId="0" fontId="0" fillId="0" borderId="0" xfId="0" applyAlignment="1">
      <alignment horizontal="left" vertical="center"/>
    </xf>
    <xf numFmtId="164" fontId="0" fillId="0" borderId="0" xfId="0" applyNumberFormat="1" applyAlignment="1">
      <alignment horizontal="right" wrapText="1"/>
    </xf>
    <xf numFmtId="14" fontId="0" fillId="0" borderId="0" xfId="0" applyNumberFormat="1" applyAlignment="1">
      <alignment horizontal="center" vertical="center"/>
    </xf>
    <xf numFmtId="0" fontId="0" fillId="0" borderId="0" xfId="0" applyAlignment="1">
      <alignment horizontal="right" vertical="center" wrapText="1"/>
    </xf>
    <xf numFmtId="166" fontId="0" fillId="0" borderId="0" xfId="0" applyNumberFormat="1"/>
    <xf numFmtId="165" fontId="0" fillId="0" borderId="0" xfId="0" applyNumberFormat="1"/>
    <xf numFmtId="0" fontId="8" fillId="0" borderId="0" xfId="0" applyFont="1"/>
    <xf numFmtId="0" fontId="8" fillId="0" borderId="0" xfId="0" applyFont="1" applyAlignment="1">
      <alignment horizontal="center" vertical="center"/>
    </xf>
    <xf numFmtId="14" fontId="8" fillId="0" borderId="0" xfId="0" applyNumberFormat="1" applyFont="1" applyAlignment="1">
      <alignment horizontal="center" vertical="center"/>
    </xf>
    <xf numFmtId="166" fontId="0" fillId="0" borderId="7" xfId="1" applyNumberFormat="1" applyFont="1" applyFill="1" applyBorder="1" applyAlignment="1">
      <alignment horizontal="center" vertical="center"/>
    </xf>
    <xf numFmtId="14" fontId="0" fillId="0" borderId="7" xfId="0" applyNumberFormat="1" applyBorder="1" applyAlignment="1">
      <alignment horizontal="center" vertical="center"/>
    </xf>
    <xf numFmtId="0" fontId="0" fillId="0" borderId="11" xfId="0" applyBorder="1" applyAlignment="1">
      <alignment horizontal="center" vertical="center" wrapText="1"/>
    </xf>
    <xf numFmtId="166" fontId="0" fillId="0" borderId="12" xfId="1" applyNumberFormat="1" applyFont="1" applyFill="1" applyBorder="1" applyAlignment="1">
      <alignment horizontal="center" vertical="center"/>
    </xf>
    <xf numFmtId="14" fontId="0" fillId="0" borderId="12" xfId="0" applyNumberFormat="1" applyBorder="1" applyAlignment="1">
      <alignment horizontal="center" vertical="center"/>
    </xf>
    <xf numFmtId="166" fontId="0" fillId="7" borderId="7" xfId="1" applyNumberFormat="1" applyFont="1" applyFill="1" applyBorder="1" applyAlignment="1">
      <alignment horizontal="center" vertical="center"/>
    </xf>
    <xf numFmtId="14" fontId="0" fillId="7" borderId="7" xfId="0" applyNumberFormat="1" applyFill="1" applyBorder="1" applyAlignment="1">
      <alignment horizontal="center" vertical="center"/>
    </xf>
    <xf numFmtId="0" fontId="0" fillId="7" borderId="8" xfId="0" applyFill="1" applyBorder="1" applyAlignment="1">
      <alignment horizontal="center" vertical="center"/>
    </xf>
    <xf numFmtId="0" fontId="0" fillId="7" borderId="1" xfId="0" applyFill="1" applyBorder="1" applyAlignment="1">
      <alignment vertical="center" wrapText="1"/>
    </xf>
    <xf numFmtId="166" fontId="0" fillId="7" borderId="1" xfId="1" applyNumberFormat="1" applyFont="1" applyFill="1" applyBorder="1" applyAlignment="1">
      <alignment horizontal="center" vertical="center"/>
    </xf>
    <xf numFmtId="14" fontId="0" fillId="7" borderId="1" xfId="0" applyNumberFormat="1" applyFill="1" applyBorder="1" applyAlignment="1">
      <alignment horizontal="center" vertical="center"/>
    </xf>
    <xf numFmtId="0" fontId="0" fillId="7" borderId="10" xfId="0" applyFill="1" applyBorder="1" applyAlignment="1">
      <alignment horizontal="center" vertical="center"/>
    </xf>
    <xf numFmtId="0" fontId="0" fillId="7" borderId="1" xfId="0" applyFill="1" applyBorder="1" applyAlignment="1">
      <alignment wrapText="1"/>
    </xf>
    <xf numFmtId="0" fontId="0" fillId="7" borderId="12" xfId="0" applyFill="1" applyBorder="1" applyAlignment="1">
      <alignment vertical="center" wrapText="1"/>
    </xf>
    <xf numFmtId="166" fontId="0" fillId="7" borderId="12" xfId="1" applyNumberFormat="1" applyFont="1" applyFill="1" applyBorder="1" applyAlignment="1">
      <alignment horizontal="center" vertical="center"/>
    </xf>
    <xf numFmtId="14" fontId="0" fillId="7" borderId="12" xfId="0" applyNumberFormat="1" applyFill="1" applyBorder="1" applyAlignment="1">
      <alignment horizontal="center" vertical="center"/>
    </xf>
    <xf numFmtId="0" fontId="0" fillId="7" borderId="13" xfId="0" applyFill="1" applyBorder="1" applyAlignment="1">
      <alignment horizontal="center" vertical="center"/>
    </xf>
    <xf numFmtId="166" fontId="4" fillId="0" borderId="0" xfId="0" applyNumberFormat="1" applyFont="1" applyAlignment="1">
      <alignment horizontal="center"/>
    </xf>
    <xf numFmtId="0" fontId="0" fillId="7" borderId="1" xfId="0" applyFill="1" applyBorder="1" applyAlignment="1">
      <alignment horizontal="left" vertical="center" wrapText="1"/>
    </xf>
    <xf numFmtId="0" fontId="0" fillId="7" borderId="1" xfId="0" applyFill="1" applyBorder="1" applyAlignment="1">
      <alignment horizontal="center"/>
    </xf>
    <xf numFmtId="0" fontId="0" fillId="7" borderId="12" xfId="0" applyFill="1" applyBorder="1" applyAlignment="1">
      <alignment wrapText="1"/>
    </xf>
    <xf numFmtId="0" fontId="0" fillId="7" borderId="12" xfId="0" applyFill="1" applyBorder="1" applyAlignment="1">
      <alignment horizontal="center"/>
    </xf>
    <xf numFmtId="0" fontId="0" fillId="5" borderId="8" xfId="0" applyFill="1" applyBorder="1" applyAlignment="1">
      <alignment horizontal="center" vertical="center"/>
    </xf>
    <xf numFmtId="0" fontId="0" fillId="5" borderId="10" xfId="0" applyFill="1" applyBorder="1" applyAlignment="1">
      <alignment horizontal="center" vertical="center"/>
    </xf>
    <xf numFmtId="165" fontId="0" fillId="7" borderId="12" xfId="0" applyNumberFormat="1" applyFill="1" applyBorder="1" applyAlignment="1">
      <alignment horizontal="center" vertical="center"/>
    </xf>
    <xf numFmtId="8" fontId="0" fillId="5" borderId="7" xfId="0" applyNumberFormat="1" applyFill="1" applyBorder="1" applyAlignment="1">
      <alignment horizontal="center" vertical="center"/>
    </xf>
    <xf numFmtId="8" fontId="0" fillId="5" borderId="1" xfId="0" applyNumberFormat="1" applyFill="1" applyBorder="1" applyAlignment="1">
      <alignment horizontal="center" vertical="center"/>
    </xf>
    <xf numFmtId="166" fontId="0" fillId="7" borderId="1" xfId="1" applyNumberFormat="1" applyFont="1" applyFill="1" applyBorder="1" applyAlignment="1">
      <alignment horizontal="center" vertical="center" wrapText="1"/>
    </xf>
    <xf numFmtId="166" fontId="0" fillId="7" borderId="12" xfId="1" applyNumberFormat="1"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1" xfId="0" applyFont="1" applyFill="1" applyBorder="1" applyAlignment="1">
      <alignment horizontal="center" vertical="center"/>
    </xf>
    <xf numFmtId="166" fontId="0" fillId="7" borderId="1" xfId="0" applyNumberFormat="1" applyFill="1" applyBorder="1" applyAlignment="1">
      <alignment horizontal="center" vertical="center"/>
    </xf>
    <xf numFmtId="166" fontId="0" fillId="7" borderId="12" xfId="0" applyNumberFormat="1" applyFill="1" applyBorder="1" applyAlignment="1">
      <alignment horizontal="center" vertical="center"/>
    </xf>
    <xf numFmtId="4" fontId="0" fillId="0" borderId="0" xfId="0" applyNumberFormat="1" applyAlignment="1">
      <alignment horizontal="center" vertical="center"/>
    </xf>
    <xf numFmtId="8" fontId="0" fillId="7" borderId="1" xfId="1" applyNumberFormat="1" applyFont="1" applyFill="1" applyBorder="1" applyAlignment="1">
      <alignment horizontal="center" vertical="center"/>
    </xf>
    <xf numFmtId="165" fontId="0" fillId="7" borderId="1" xfId="0" applyNumberFormat="1" applyFill="1" applyBorder="1" applyAlignment="1">
      <alignment horizontal="center" vertical="center"/>
    </xf>
    <xf numFmtId="8" fontId="0" fillId="0" borderId="1" xfId="0" applyNumberFormat="1" applyBorder="1" applyAlignment="1">
      <alignment horizontal="center" vertical="center"/>
    </xf>
    <xf numFmtId="8" fontId="0" fillId="0" borderId="1" xfId="0" applyNumberFormat="1" applyBorder="1" applyAlignment="1">
      <alignment horizontal="center" vertical="center" wrapText="1"/>
    </xf>
    <xf numFmtId="164" fontId="0" fillId="7" borderId="1" xfId="0" applyNumberFormat="1" applyFill="1" applyBorder="1" applyAlignment="1">
      <alignment horizontal="center" vertical="center"/>
    </xf>
    <xf numFmtId="164" fontId="0" fillId="7" borderId="12" xfId="0" applyNumberFormat="1" applyFill="1" applyBorder="1" applyAlignment="1">
      <alignment horizontal="center" vertical="center"/>
    </xf>
    <xf numFmtId="0" fontId="0" fillId="7" borderId="1" xfId="0" applyFill="1" applyBorder="1" applyAlignment="1">
      <alignment horizontal="center" wrapText="1"/>
    </xf>
    <xf numFmtId="0" fontId="6" fillId="7" borderId="12" xfId="0" applyFont="1" applyFill="1" applyBorder="1" applyAlignment="1">
      <alignment horizontal="center" vertical="center" wrapText="1"/>
    </xf>
    <xf numFmtId="0" fontId="2" fillId="7" borderId="1" xfId="0" applyFont="1" applyFill="1" applyBorder="1" applyAlignment="1">
      <alignment horizontal="center" wrapText="1"/>
    </xf>
    <xf numFmtId="0" fontId="6" fillId="7" borderId="12" xfId="0" applyFont="1" applyFill="1" applyBorder="1" applyAlignment="1">
      <alignment horizontal="center" vertical="center"/>
    </xf>
    <xf numFmtId="0" fontId="0" fillId="7" borderId="9" xfId="0" applyFill="1" applyBorder="1" applyAlignment="1">
      <alignment horizontal="center" vertical="center"/>
    </xf>
    <xf numFmtId="165" fontId="0" fillId="7" borderId="12" xfId="1" applyNumberFormat="1" applyFont="1" applyFill="1" applyBorder="1" applyAlignment="1">
      <alignment horizontal="center" vertical="center"/>
    </xf>
    <xf numFmtId="165" fontId="0" fillId="7" borderId="1" xfId="0" applyNumberFormat="1" applyFill="1" applyBorder="1" applyAlignment="1">
      <alignment horizontal="center" vertical="center" wrapText="1"/>
    </xf>
    <xf numFmtId="165" fontId="0" fillId="7" borderId="12" xfId="0" applyNumberFormat="1" applyFill="1" applyBorder="1" applyAlignment="1">
      <alignment horizontal="center" vertical="center" wrapText="1"/>
    </xf>
    <xf numFmtId="0" fontId="0" fillId="7" borderId="11" xfId="0" applyFill="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9"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center" vertical="center"/>
    </xf>
    <xf numFmtId="0" fontId="4" fillId="6" borderId="31"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32" xfId="0" applyFont="1" applyFill="1" applyBorder="1" applyAlignment="1">
      <alignment horizontal="center" vertical="center"/>
    </xf>
    <xf numFmtId="14" fontId="0" fillId="7" borderId="8" xfId="0" applyNumberFormat="1" applyFill="1" applyBorder="1" applyAlignment="1">
      <alignment horizontal="center" vertical="center"/>
    </xf>
    <xf numFmtId="44" fontId="11" fillId="0" borderId="10" xfId="0" applyNumberFormat="1" applyFont="1" applyBorder="1" applyAlignment="1">
      <alignment horizontal="center" vertical="center"/>
    </xf>
    <xf numFmtId="44" fontId="11" fillId="0" borderId="10" xfId="1" applyFont="1" applyBorder="1" applyAlignment="1">
      <alignment horizontal="center" vertical="center"/>
    </xf>
    <xf numFmtId="44" fontId="11" fillId="0" borderId="13" xfId="1" applyFont="1" applyBorder="1" applyAlignment="1">
      <alignment horizontal="center" vertical="center"/>
    </xf>
    <xf numFmtId="0" fontId="13" fillId="8" borderId="29" xfId="0" applyFont="1" applyFill="1" applyBorder="1" applyAlignment="1">
      <alignment horizontal="center" vertical="center"/>
    </xf>
    <xf numFmtId="0" fontId="13" fillId="8" borderId="28" xfId="0" applyFont="1" applyFill="1" applyBorder="1" applyAlignment="1">
      <alignment horizontal="center" vertical="center"/>
    </xf>
    <xf numFmtId="44" fontId="13" fillId="8" borderId="30" xfId="0" applyNumberFormat="1" applyFont="1" applyFill="1" applyBorder="1" applyAlignment="1">
      <alignment horizontal="center" vertical="center"/>
    </xf>
    <xf numFmtId="44" fontId="0" fillId="7" borderId="12" xfId="1" applyFont="1" applyFill="1" applyBorder="1" applyAlignment="1">
      <alignment horizontal="center" vertical="center"/>
    </xf>
    <xf numFmtId="0" fontId="4" fillId="6" borderId="43" xfId="0" applyFont="1" applyFill="1" applyBorder="1" applyAlignment="1">
      <alignment horizontal="center" vertical="center"/>
    </xf>
    <xf numFmtId="0" fontId="4" fillId="6" borderId="44" xfId="0" applyFont="1" applyFill="1" applyBorder="1" applyAlignment="1">
      <alignment horizontal="center" vertical="center"/>
    </xf>
    <xf numFmtId="44" fontId="4" fillId="7" borderId="45" xfId="0" applyNumberFormat="1" applyFont="1" applyFill="1" applyBorder="1" applyAlignment="1">
      <alignment horizontal="center" vertical="center"/>
    </xf>
    <xf numFmtId="44" fontId="4" fillId="7" borderId="46" xfId="0" applyNumberFormat="1" applyFont="1" applyFill="1" applyBorder="1" applyAlignment="1">
      <alignment horizontal="center" vertical="center"/>
    </xf>
    <xf numFmtId="44" fontId="11" fillId="0" borderId="0" xfId="1" applyFont="1" applyAlignment="1">
      <alignment horizontal="center" vertical="center"/>
    </xf>
    <xf numFmtId="44" fontId="0" fillId="0" borderId="1" xfId="0" applyNumberFormat="1" applyBorder="1" applyAlignment="1">
      <alignment horizontal="center" vertical="center"/>
    </xf>
    <xf numFmtId="44" fontId="0" fillId="0" borderId="42" xfId="0" applyNumberFormat="1" applyBorder="1" applyAlignment="1">
      <alignment horizontal="center" vertical="center"/>
    </xf>
    <xf numFmtId="44" fontId="0" fillId="0" borderId="10" xfId="0" applyNumberFormat="1" applyBorder="1" applyAlignment="1">
      <alignment horizontal="center" vertical="center"/>
    </xf>
    <xf numFmtId="44" fontId="0" fillId="0" borderId="13" xfId="0" applyNumberFormat="1" applyBorder="1" applyAlignment="1">
      <alignment horizontal="center" vertical="center"/>
    </xf>
    <xf numFmtId="0" fontId="4" fillId="8" borderId="29" xfId="0" applyFont="1" applyFill="1" applyBorder="1" applyAlignment="1">
      <alignment horizontal="center" vertical="center"/>
    </xf>
    <xf numFmtId="44" fontId="4" fillId="8" borderId="39" xfId="0" applyNumberFormat="1" applyFont="1" applyFill="1" applyBorder="1" applyAlignment="1">
      <alignment horizontal="center" vertical="center"/>
    </xf>
    <xf numFmtId="0" fontId="0" fillId="0" borderId="52" xfId="0" applyBorder="1" applyAlignment="1">
      <alignment horizontal="left" vertical="center"/>
    </xf>
    <xf numFmtId="0" fontId="0" fillId="0" borderId="53" xfId="0" applyBorder="1" applyAlignment="1">
      <alignment horizontal="left" vertical="center"/>
    </xf>
    <xf numFmtId="44" fontId="4" fillId="8" borderId="51" xfId="0" applyNumberFormat="1" applyFont="1" applyFill="1" applyBorder="1" applyAlignment="1">
      <alignment horizontal="center" vertical="center"/>
    </xf>
    <xf numFmtId="44" fontId="0" fillId="0" borderId="47" xfId="0" applyNumberFormat="1" applyBorder="1" applyAlignment="1">
      <alignment horizontal="center" vertical="center"/>
    </xf>
    <xf numFmtId="44" fontId="4" fillId="8" borderId="26" xfId="0" applyNumberFormat="1" applyFont="1" applyFill="1" applyBorder="1" applyAlignment="1">
      <alignment horizontal="center" vertical="center"/>
    </xf>
    <xf numFmtId="166" fontId="0" fillId="7" borderId="7" xfId="0" applyNumberFormat="1" applyFill="1" applyBorder="1" applyAlignment="1">
      <alignment horizontal="center" vertical="center"/>
    </xf>
    <xf numFmtId="8" fontId="15" fillId="7" borderId="1" xfId="0" applyNumberFormat="1" applyFont="1" applyFill="1" applyBorder="1" applyAlignment="1">
      <alignment horizontal="center" vertical="center"/>
    </xf>
    <xf numFmtId="8" fontId="15" fillId="7" borderId="12" xfId="0" applyNumberFormat="1" applyFont="1" applyFill="1" applyBorder="1" applyAlignment="1">
      <alignment horizontal="center" vertical="center"/>
    </xf>
    <xf numFmtId="0" fontId="0" fillId="0" borderId="9" xfId="0" applyBorder="1" applyAlignment="1">
      <alignment horizontal="center" vertical="center" wrapText="1"/>
    </xf>
    <xf numFmtId="44" fontId="18" fillId="0" borderId="0" xfId="1" applyFont="1" applyAlignment="1">
      <alignment vertical="center"/>
    </xf>
    <xf numFmtId="44" fontId="0" fillId="0" borderId="0" xfId="1" applyFont="1" applyAlignment="1">
      <alignment horizontal="center" vertical="center"/>
    </xf>
    <xf numFmtId="44" fontId="0" fillId="0" borderId="0" xfId="0" applyNumberFormat="1"/>
    <xf numFmtId="44" fontId="18" fillId="0" borderId="0" xfId="1" applyFont="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0" fontId="0" fillId="7" borderId="24" xfId="0" applyFill="1" applyBorder="1" applyAlignment="1">
      <alignment horizontal="center" vertical="center"/>
    </xf>
    <xf numFmtId="14" fontId="0" fillId="7" borderId="24" xfId="0" applyNumberFormat="1" applyFill="1" applyBorder="1" applyAlignment="1">
      <alignment horizontal="center" vertical="center"/>
    </xf>
    <xf numFmtId="0" fontId="0" fillId="0" borderId="2" xfId="0" applyBorder="1" applyAlignment="1">
      <alignment horizontal="center" vertical="center"/>
    </xf>
    <xf numFmtId="8" fontId="0" fillId="0" borderId="2" xfId="0" applyNumberFormat="1" applyBorder="1" applyAlignment="1">
      <alignment horizontal="center" vertical="center"/>
    </xf>
    <xf numFmtId="14" fontId="0" fillId="0" borderId="2" xfId="0" applyNumberFormat="1" applyBorder="1" applyAlignment="1">
      <alignment horizontal="center" vertical="center"/>
    </xf>
    <xf numFmtId="0" fontId="12" fillId="0" borderId="0" xfId="0" applyFont="1" applyAlignment="1">
      <alignment horizontal="center" vertical="center"/>
    </xf>
    <xf numFmtId="44" fontId="11" fillId="0" borderId="0" xfId="0" applyNumberFormat="1" applyFont="1" applyAlignment="1">
      <alignment horizontal="center" vertical="center"/>
    </xf>
    <xf numFmtId="44" fontId="11" fillId="0" borderId="0" xfId="1" applyFont="1" applyBorder="1" applyAlignment="1">
      <alignment horizontal="center" vertical="center"/>
    </xf>
    <xf numFmtId="44" fontId="12" fillId="0" borderId="0" xfId="1" applyFont="1" applyBorder="1" applyAlignment="1">
      <alignment horizontal="center" vertical="center"/>
    </xf>
    <xf numFmtId="0" fontId="11" fillId="0" borderId="40" xfId="0" applyFont="1" applyBorder="1" applyAlignment="1">
      <alignment horizontal="center" vertical="center"/>
    </xf>
    <xf numFmtId="0" fontId="0" fillId="7" borderId="43" xfId="0" applyFill="1" applyBorder="1" applyAlignment="1">
      <alignment horizontal="center" vertical="center"/>
    </xf>
    <xf numFmtId="0" fontId="0" fillId="7" borderId="42" xfId="0" applyFill="1" applyBorder="1" applyAlignment="1">
      <alignment horizontal="center" vertical="center"/>
    </xf>
    <xf numFmtId="0" fontId="0" fillId="0" borderId="43" xfId="0" applyBorder="1" applyAlignment="1">
      <alignment horizontal="center" vertical="center"/>
    </xf>
    <xf numFmtId="0" fontId="0" fillId="0" borderId="56" xfId="0" applyBorder="1" applyAlignment="1">
      <alignment horizontal="center" vertical="center"/>
    </xf>
    <xf numFmtId="0" fontId="0" fillId="7" borderId="56" xfId="0" applyFill="1" applyBorder="1" applyAlignment="1">
      <alignment horizontal="center" vertical="center"/>
    </xf>
    <xf numFmtId="0" fontId="0" fillId="5" borderId="0" xfId="0" applyFill="1"/>
    <xf numFmtId="166" fontId="5" fillId="5" borderId="0" xfId="0" applyNumberFormat="1" applyFont="1" applyFill="1" applyAlignment="1">
      <alignment horizontal="center"/>
    </xf>
    <xf numFmtId="0" fontId="0" fillId="5" borderId="0" xfId="0" applyFill="1" applyAlignment="1">
      <alignment horizontal="right" vertical="center" wrapText="1"/>
    </xf>
    <xf numFmtId="166" fontId="0" fillId="5" borderId="0" xfId="0" applyNumberFormat="1" applyFill="1"/>
    <xf numFmtId="164" fontId="0" fillId="5" borderId="0" xfId="0" applyNumberFormat="1" applyFill="1"/>
    <xf numFmtId="0" fontId="0" fillId="5" borderId="0" xfId="0" applyFill="1" applyAlignment="1">
      <alignment horizontal="right"/>
    </xf>
    <xf numFmtId="0" fontId="3" fillId="5" borderId="0" xfId="0" applyFont="1" applyFill="1" applyAlignment="1">
      <alignment horizontal="right"/>
    </xf>
    <xf numFmtId="166" fontId="3" fillId="5" borderId="0" xfId="0" applyNumberFormat="1" applyFont="1" applyFill="1"/>
    <xf numFmtId="165" fontId="0" fillId="7" borderId="7" xfId="1" applyNumberFormat="1" applyFont="1" applyFill="1" applyBorder="1" applyAlignment="1">
      <alignment horizontal="center" vertical="center"/>
    </xf>
    <xf numFmtId="165" fontId="0" fillId="0" borderId="7" xfId="1" applyNumberFormat="1" applyFont="1" applyFill="1" applyBorder="1" applyAlignment="1">
      <alignment horizontal="center" vertical="center"/>
    </xf>
    <xf numFmtId="165" fontId="0" fillId="0" borderId="12" xfId="1" applyNumberFormat="1" applyFont="1" applyFill="1" applyBorder="1" applyAlignment="1">
      <alignment horizontal="center" vertical="center"/>
    </xf>
    <xf numFmtId="14" fontId="0" fillId="0" borderId="8" xfId="0" applyNumberFormat="1" applyBorder="1" applyAlignment="1">
      <alignment horizontal="center" vertical="center"/>
    </xf>
    <xf numFmtId="14" fontId="0" fillId="0" borderId="13" xfId="0" applyNumberFormat="1" applyBorder="1" applyAlignment="1">
      <alignment horizontal="center" vertical="center"/>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14" fontId="12" fillId="2" borderId="22" xfId="0" applyNumberFormat="1" applyFont="1" applyFill="1" applyBorder="1" applyAlignment="1">
      <alignment horizontal="center" vertical="center" wrapText="1"/>
    </xf>
    <xf numFmtId="0" fontId="12" fillId="2" borderId="23" xfId="0" applyFont="1" applyFill="1" applyBorder="1" applyAlignment="1">
      <alignment horizontal="center" vertical="center" wrapText="1"/>
    </xf>
    <xf numFmtId="14" fontId="17" fillId="5" borderId="13" xfId="0" applyNumberFormat="1" applyFont="1" applyFill="1" applyBorder="1" applyAlignment="1">
      <alignment horizontal="center" vertical="center"/>
    </xf>
    <xf numFmtId="14" fontId="19" fillId="5" borderId="10" xfId="0" applyNumberFormat="1" applyFont="1" applyFill="1" applyBorder="1" applyAlignment="1">
      <alignment horizontal="center" vertical="center"/>
    </xf>
    <xf numFmtId="14" fontId="17" fillId="5" borderId="10" xfId="0" applyNumberFormat="1" applyFont="1" applyFill="1" applyBorder="1" applyAlignment="1">
      <alignment horizontal="center" vertical="center"/>
    </xf>
    <xf numFmtId="8" fontId="20" fillId="0" borderId="0" xfId="0" applyNumberFormat="1" applyFont="1" applyAlignment="1">
      <alignment horizontal="center" vertical="center"/>
    </xf>
    <xf numFmtId="14" fontId="17" fillId="7" borderId="24" xfId="0" applyNumberFormat="1" applyFont="1" applyFill="1" applyBorder="1" applyAlignment="1">
      <alignment horizontal="center" vertical="center"/>
    </xf>
    <xf numFmtId="0" fontId="15" fillId="7" borderId="9" xfId="0" applyFont="1" applyFill="1" applyBorder="1" applyAlignment="1">
      <alignment horizontal="center" vertical="center" wrapText="1"/>
    </xf>
    <xf numFmtId="0" fontId="15" fillId="7" borderId="1" xfId="0" applyFont="1" applyFill="1" applyBorder="1" applyAlignment="1">
      <alignment horizontal="center" vertical="center"/>
    </xf>
    <xf numFmtId="0" fontId="15" fillId="7" borderId="1" xfId="0" applyFont="1" applyFill="1" applyBorder="1" applyAlignment="1">
      <alignment horizontal="left" vertical="center" wrapText="1"/>
    </xf>
    <xf numFmtId="0" fontId="15" fillId="7" borderId="1" xfId="0" applyFont="1" applyFill="1" applyBorder="1" applyAlignment="1">
      <alignment horizontal="center" vertical="center" wrapText="1"/>
    </xf>
    <xf numFmtId="14" fontId="15" fillId="7" borderId="1" xfId="0" applyNumberFormat="1" applyFont="1" applyFill="1" applyBorder="1" applyAlignment="1">
      <alignment horizontal="center" vertical="center"/>
    </xf>
    <xf numFmtId="14" fontId="15" fillId="7" borderId="10" xfId="0" applyNumberFormat="1" applyFont="1" applyFill="1" applyBorder="1" applyAlignment="1">
      <alignment horizontal="center" vertical="center"/>
    </xf>
    <xf numFmtId="0" fontId="15" fillId="7" borderId="1" xfId="0" applyFont="1" applyFill="1" applyBorder="1" applyAlignment="1">
      <alignment horizontal="center"/>
    </xf>
    <xf numFmtId="0" fontId="15" fillId="7" borderId="20" xfId="0" applyFont="1" applyFill="1" applyBorder="1" applyAlignment="1">
      <alignment horizontal="center" vertical="center" wrapText="1"/>
    </xf>
    <xf numFmtId="0" fontId="15" fillId="7" borderId="2" xfId="0" applyFont="1" applyFill="1" applyBorder="1" applyAlignment="1">
      <alignment horizontal="center" vertical="center" wrapText="1"/>
    </xf>
    <xf numFmtId="165" fontId="15" fillId="7" borderId="2" xfId="0" applyNumberFormat="1" applyFont="1" applyFill="1" applyBorder="1" applyAlignment="1">
      <alignment horizontal="center" vertical="center"/>
    </xf>
    <xf numFmtId="0" fontId="15" fillId="7" borderId="2" xfId="0" applyFont="1" applyFill="1" applyBorder="1" applyAlignment="1">
      <alignment horizontal="center" vertical="center"/>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8" fontId="15" fillId="0" borderId="1" xfId="0" applyNumberFormat="1" applyFont="1" applyBorder="1" applyAlignment="1">
      <alignment horizontal="center" vertical="center"/>
    </xf>
    <xf numFmtId="165" fontId="15" fillId="0" borderId="1" xfId="0" applyNumberFormat="1" applyFont="1" applyBorder="1" applyAlignment="1">
      <alignment horizontal="center" vertical="center"/>
    </xf>
    <xf numFmtId="165" fontId="15" fillId="7" borderId="1" xfId="0" applyNumberFormat="1" applyFont="1" applyFill="1" applyBorder="1" applyAlignment="1">
      <alignment horizontal="center" vertical="center"/>
    </xf>
    <xf numFmtId="14" fontId="15" fillId="0" borderId="1" xfId="0" applyNumberFormat="1" applyFont="1" applyBorder="1" applyAlignment="1">
      <alignment horizontal="center" vertical="center" wrapText="1"/>
    </xf>
    <xf numFmtId="0" fontId="15" fillId="7" borderId="1" xfId="0" applyFont="1" applyFill="1" applyBorder="1" applyAlignment="1">
      <alignment horizontal="left" wrapText="1"/>
    </xf>
    <xf numFmtId="0" fontId="15" fillId="7" borderId="11"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15" fillId="7" borderId="12" xfId="0" applyFont="1" applyFill="1" applyBorder="1" applyAlignment="1">
      <alignment horizontal="left" vertical="center" wrapText="1"/>
    </xf>
    <xf numFmtId="0" fontId="15" fillId="7" borderId="12" xfId="0" applyFont="1" applyFill="1" applyBorder="1" applyAlignment="1">
      <alignment horizontal="center" vertical="center"/>
    </xf>
    <xf numFmtId="8" fontId="15" fillId="7" borderId="2" xfId="0" applyNumberFormat="1" applyFont="1" applyFill="1" applyBorder="1" applyAlignment="1">
      <alignment horizontal="center" vertical="center"/>
    </xf>
    <xf numFmtId="14" fontId="15" fillId="7" borderId="2" xfId="0" applyNumberFormat="1" applyFont="1" applyFill="1" applyBorder="1" applyAlignment="1">
      <alignment horizontal="center" vertical="center"/>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xf>
    <xf numFmtId="8" fontId="15" fillId="5" borderId="7" xfId="0" applyNumberFormat="1" applyFont="1" applyFill="1" applyBorder="1" applyAlignment="1">
      <alignment horizontal="center" vertical="center"/>
    </xf>
    <xf numFmtId="0" fontId="15" fillId="5" borderId="9" xfId="0" applyFont="1" applyFill="1" applyBorder="1" applyAlignment="1">
      <alignment horizontal="center" vertical="center" wrapText="1"/>
    </xf>
    <xf numFmtId="0" fontId="15" fillId="5" borderId="1" xfId="0" applyFont="1" applyFill="1" applyBorder="1" applyAlignment="1">
      <alignment horizontal="center" vertical="center"/>
    </xf>
    <xf numFmtId="8" fontId="15" fillId="5" borderId="1" xfId="0" applyNumberFormat="1" applyFont="1" applyFill="1" applyBorder="1" applyAlignment="1">
      <alignment horizontal="center" vertical="center"/>
    </xf>
    <xf numFmtId="14" fontId="15" fillId="5" borderId="1" xfId="0" applyNumberFormat="1"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xf>
    <xf numFmtId="8" fontId="15" fillId="5" borderId="12" xfId="0" applyNumberFormat="1" applyFont="1" applyFill="1" applyBorder="1" applyAlignment="1">
      <alignment horizontal="center" vertical="center"/>
    </xf>
    <xf numFmtId="14" fontId="15" fillId="5" borderId="12" xfId="0" applyNumberFormat="1" applyFont="1" applyFill="1" applyBorder="1" applyAlignment="1">
      <alignment horizontal="center" vertical="center"/>
    </xf>
    <xf numFmtId="14" fontId="0" fillId="5" borderId="8" xfId="0" applyNumberFormat="1" applyFill="1" applyBorder="1" applyAlignment="1">
      <alignment horizontal="center" vertical="center"/>
    </xf>
    <xf numFmtId="14" fontId="0" fillId="5" borderId="10" xfId="0" applyNumberFormat="1" applyFill="1" applyBorder="1" applyAlignment="1">
      <alignment horizontal="center" vertical="center"/>
    </xf>
    <xf numFmtId="14" fontId="17" fillId="5" borderId="32" xfId="0" applyNumberFormat="1" applyFont="1" applyFill="1" applyBorder="1" applyAlignment="1">
      <alignment horizontal="center" vertical="center"/>
    </xf>
    <xf numFmtId="0" fontId="0" fillId="5" borderId="20" xfId="0" applyFill="1" applyBorder="1" applyAlignment="1">
      <alignment horizontal="center" vertical="center" wrapText="1"/>
    </xf>
    <xf numFmtId="0" fontId="0" fillId="5" borderId="2" xfId="0" applyFill="1" applyBorder="1" applyAlignment="1">
      <alignment horizontal="center" vertical="center"/>
    </xf>
    <xf numFmtId="8" fontId="0" fillId="5" borderId="2" xfId="0" applyNumberFormat="1" applyFill="1" applyBorder="1" applyAlignment="1">
      <alignment horizontal="center" vertical="center"/>
    </xf>
    <xf numFmtId="14" fontId="0" fillId="5" borderId="24" xfId="0" applyNumberFormat="1" applyFill="1" applyBorder="1" applyAlignment="1">
      <alignment horizontal="center" vertical="center"/>
    </xf>
    <xf numFmtId="0" fontId="0" fillId="7" borderId="12" xfId="0" applyFill="1" applyBorder="1" applyAlignment="1">
      <alignment horizontal="left" vertical="center" wrapText="1"/>
    </xf>
    <xf numFmtId="14" fontId="15" fillId="5" borderId="7" xfId="0" applyNumberFormat="1" applyFont="1" applyFill="1" applyBorder="1" applyAlignment="1">
      <alignment horizontal="center" vertical="center"/>
    </xf>
    <xf numFmtId="8" fontId="0" fillId="5" borderId="4" xfId="0" applyNumberFormat="1" applyFill="1" applyBorder="1" applyAlignment="1">
      <alignment horizontal="center" vertical="center"/>
    </xf>
    <xf numFmtId="14" fontId="0" fillId="5" borderId="4" xfId="0" applyNumberFormat="1" applyFill="1" applyBorder="1" applyAlignment="1">
      <alignment horizontal="center" vertical="center"/>
    </xf>
    <xf numFmtId="0" fontId="0" fillId="5" borderId="1" xfId="0" applyFill="1" applyBorder="1" applyAlignment="1">
      <alignment horizontal="center"/>
    </xf>
    <xf numFmtId="0" fontId="15" fillId="5" borderId="1" xfId="0" applyFont="1" applyFill="1" applyBorder="1" applyAlignment="1">
      <alignment horizontal="center" vertical="center" wrapText="1"/>
    </xf>
    <xf numFmtId="14" fontId="15" fillId="5" borderId="1" xfId="0" applyNumberFormat="1" applyFont="1" applyFill="1" applyBorder="1" applyAlignment="1">
      <alignment horizontal="center" vertical="center"/>
    </xf>
    <xf numFmtId="8" fontId="15" fillId="7" borderId="1" xfId="0" applyNumberFormat="1" applyFont="1" applyFill="1" applyBorder="1" applyAlignment="1">
      <alignment horizontal="center" vertical="center" wrapText="1"/>
    </xf>
    <xf numFmtId="0" fontId="23" fillId="7" borderId="1" xfId="0" applyFont="1" applyFill="1" applyBorder="1" applyAlignment="1">
      <alignment horizontal="left" vertical="center" wrapText="1"/>
    </xf>
    <xf numFmtId="0" fontId="23" fillId="7" borderId="1" xfId="0" applyFont="1" applyFill="1" applyBorder="1" applyAlignment="1">
      <alignment horizontal="center" vertical="center"/>
    </xf>
    <xf numFmtId="166" fontId="15" fillId="7" borderId="1" xfId="0" applyNumberFormat="1" applyFont="1" applyFill="1" applyBorder="1" applyAlignment="1">
      <alignment horizontal="center" vertical="center"/>
    </xf>
    <xf numFmtId="8" fontId="15" fillId="5" borderId="1" xfId="0" applyNumberFormat="1" applyFont="1" applyFill="1" applyBorder="1" applyAlignment="1">
      <alignment horizontal="center" vertical="center" wrapText="1"/>
    </xf>
    <xf numFmtId="0" fontId="15" fillId="5" borderId="1" xfId="0" applyFont="1" applyFill="1" applyBorder="1" applyAlignment="1">
      <alignment horizontal="center"/>
    </xf>
    <xf numFmtId="0" fontId="23" fillId="5" borderId="1" xfId="0" applyFont="1" applyFill="1" applyBorder="1" applyAlignment="1">
      <alignment horizontal="center" vertical="center"/>
    </xf>
    <xf numFmtId="166" fontId="15" fillId="5" borderId="1" xfId="0" applyNumberFormat="1" applyFont="1" applyFill="1" applyBorder="1" applyAlignment="1">
      <alignment horizontal="center" vertical="center"/>
    </xf>
    <xf numFmtId="165" fontId="0" fillId="7" borderId="7" xfId="0" applyNumberFormat="1" applyFill="1" applyBorder="1" applyAlignment="1">
      <alignment horizontal="center" vertical="center"/>
    </xf>
    <xf numFmtId="165" fontId="0" fillId="4" borderId="1" xfId="0" applyNumberFormat="1" applyFill="1" applyBorder="1" applyAlignment="1">
      <alignment horizontal="center" vertical="center"/>
    </xf>
    <xf numFmtId="165" fontId="0" fillId="5" borderId="7" xfId="0" applyNumberFormat="1" applyFill="1" applyBorder="1" applyAlignment="1">
      <alignment horizontal="center" vertical="center"/>
    </xf>
    <xf numFmtId="165" fontId="0" fillId="5" borderId="1" xfId="0" applyNumberFormat="1" applyFill="1" applyBorder="1" applyAlignment="1">
      <alignment horizontal="center" vertical="center"/>
    </xf>
    <xf numFmtId="165" fontId="15" fillId="5" borderId="7" xfId="0" applyNumberFormat="1" applyFont="1" applyFill="1" applyBorder="1" applyAlignment="1">
      <alignment horizontal="center" vertical="center"/>
    </xf>
    <xf numFmtId="165" fontId="15" fillId="5" borderId="1" xfId="0" applyNumberFormat="1" applyFont="1" applyFill="1" applyBorder="1" applyAlignment="1">
      <alignment horizontal="center" vertical="center"/>
    </xf>
    <xf numFmtId="165" fontId="15" fillId="5" borderId="1" xfId="0" applyNumberFormat="1" applyFont="1" applyFill="1" applyBorder="1" applyAlignment="1">
      <alignment horizontal="center" vertical="center" wrapText="1"/>
    </xf>
    <xf numFmtId="165" fontId="15" fillId="5" borderId="12" xfId="0" applyNumberFormat="1" applyFont="1" applyFill="1" applyBorder="1" applyAlignment="1">
      <alignment horizontal="center" vertical="center"/>
    </xf>
    <xf numFmtId="0" fontId="15" fillId="0" borderId="20" xfId="0" applyFont="1" applyBorder="1" applyAlignment="1">
      <alignment horizontal="center" vertical="center" wrapText="1"/>
    </xf>
    <xf numFmtId="0" fontId="15" fillId="0" borderId="2" xfId="0" applyFont="1" applyBorder="1" applyAlignment="1">
      <alignment horizontal="center" vertical="center" wrapText="1"/>
    </xf>
    <xf numFmtId="14" fontId="15" fillId="0" borderId="2" xfId="0" applyNumberFormat="1" applyFont="1" applyBorder="1" applyAlignment="1">
      <alignment horizontal="center" vertical="center"/>
    </xf>
    <xf numFmtId="14" fontId="15" fillId="7" borderId="10" xfId="0" applyNumberFormat="1" applyFont="1" applyFill="1" applyBorder="1" applyAlignment="1">
      <alignment horizontal="center" vertical="center" wrapText="1"/>
    </xf>
    <xf numFmtId="14" fontId="15" fillId="7" borderId="13" xfId="0" applyNumberFormat="1" applyFont="1" applyFill="1" applyBorder="1" applyAlignment="1">
      <alignment horizontal="center" vertical="center"/>
    </xf>
    <xf numFmtId="0" fontId="6" fillId="7" borderId="2" xfId="0" applyFont="1" applyFill="1" applyBorder="1" applyAlignment="1">
      <alignment horizontal="center" vertical="center"/>
    </xf>
    <xf numFmtId="166" fontId="0" fillId="7" borderId="2" xfId="0" applyNumberFormat="1" applyFill="1" applyBorder="1" applyAlignment="1">
      <alignment horizontal="center" vertical="center"/>
    </xf>
    <xf numFmtId="165" fontId="15" fillId="7" borderId="12" xfId="0" applyNumberFormat="1" applyFont="1" applyFill="1" applyBorder="1" applyAlignment="1">
      <alignment horizontal="center" vertical="center"/>
    </xf>
    <xf numFmtId="8" fontId="0" fillId="0" borderId="7" xfId="0" applyNumberFormat="1" applyBorder="1" applyAlignment="1">
      <alignment horizontal="center" vertical="center"/>
    </xf>
    <xf numFmtId="165" fontId="0" fillId="0" borderId="7" xfId="0" applyNumberFormat="1" applyBorder="1" applyAlignment="1">
      <alignment horizontal="center" vertical="center"/>
    </xf>
    <xf numFmtId="165" fontId="0" fillId="0" borderId="1" xfId="0" applyNumberFormat="1" applyBorder="1" applyAlignment="1">
      <alignment horizontal="center" vertical="center"/>
    </xf>
    <xf numFmtId="8" fontId="0" fillId="0" borderId="12" xfId="0" applyNumberFormat="1" applyBorder="1" applyAlignment="1">
      <alignment horizontal="center" vertical="center"/>
    </xf>
    <xf numFmtId="165" fontId="0" fillId="0" borderId="12" xfId="0" applyNumberFormat="1" applyBorder="1" applyAlignment="1">
      <alignment horizontal="center" vertical="center"/>
    </xf>
    <xf numFmtId="14" fontId="0" fillId="7" borderId="2" xfId="0" applyNumberFormat="1" applyFill="1" applyBorder="1" applyAlignment="1">
      <alignment horizontal="center" vertical="center" wrapText="1"/>
    </xf>
    <xf numFmtId="0" fontId="0" fillId="0" borderId="20" xfId="0" applyBorder="1" applyAlignment="1">
      <alignment horizontal="center" vertical="center" wrapText="1"/>
    </xf>
    <xf numFmtId="165" fontId="0" fillId="0" borderId="2" xfId="0" applyNumberFormat="1" applyBorder="1" applyAlignment="1">
      <alignment horizontal="center" vertical="center"/>
    </xf>
    <xf numFmtId="0" fontId="0" fillId="5" borderId="24" xfId="0" applyFill="1" applyBorder="1" applyAlignment="1">
      <alignment horizontal="center" vertical="center"/>
    </xf>
    <xf numFmtId="0" fontId="0" fillId="0" borderId="12" xfId="0" applyBorder="1" applyAlignment="1">
      <alignment horizontal="center" vertical="center" wrapText="1"/>
    </xf>
    <xf numFmtId="14" fontId="0" fillId="5" borderId="7" xfId="0" applyNumberFormat="1" applyFill="1" applyBorder="1" applyAlignment="1">
      <alignment horizontal="center" vertical="center"/>
    </xf>
    <xf numFmtId="165" fontId="0" fillId="0" borderId="1" xfId="0" applyNumberFormat="1" applyBorder="1" applyAlignment="1">
      <alignment horizontal="center" vertical="center" wrapText="1"/>
    </xf>
    <xf numFmtId="0" fontId="15" fillId="0" borderId="2" xfId="0" applyFont="1" applyBorder="1" applyAlignment="1">
      <alignment horizontal="center"/>
    </xf>
    <xf numFmtId="166" fontId="15" fillId="0" borderId="2" xfId="0" applyNumberFormat="1" applyFont="1" applyBorder="1" applyAlignment="1">
      <alignment horizontal="center" vertical="center"/>
    </xf>
    <xf numFmtId="165" fontId="15" fillId="0" borderId="2" xfId="0" applyNumberFormat="1" applyFont="1" applyBorder="1" applyAlignment="1">
      <alignment horizontal="center" vertical="center"/>
    </xf>
    <xf numFmtId="8" fontId="0" fillId="7" borderId="7" xfId="0" applyNumberFormat="1" applyFill="1" applyBorder="1" applyAlignment="1">
      <alignment horizontal="center" vertical="center" wrapText="1"/>
    </xf>
    <xf numFmtId="0" fontId="0" fillId="7" borderId="8" xfId="0" applyFill="1" applyBorder="1" applyAlignment="1">
      <alignment horizontal="center" vertical="center" wrapText="1"/>
    </xf>
    <xf numFmtId="44" fontId="18" fillId="0" borderId="0" xfId="1" applyFont="1" applyAlignment="1">
      <alignment horizontal="left" vertical="center" wrapText="1"/>
    </xf>
    <xf numFmtId="0" fontId="0" fillId="7" borderId="1" xfId="0" applyFill="1" applyBorder="1" applyAlignment="1">
      <alignment horizontal="left" wrapText="1"/>
    </xf>
    <xf numFmtId="0" fontId="15" fillId="7" borderId="12" xfId="0" applyFont="1" applyFill="1" applyBorder="1" applyAlignment="1">
      <alignment horizontal="center"/>
    </xf>
    <xf numFmtId="0" fontId="0" fillId="0" borderId="7" xfId="0" applyBorder="1" applyAlignment="1">
      <alignment horizontal="center"/>
    </xf>
    <xf numFmtId="0" fontId="2" fillId="0" borderId="11" xfId="0" applyFont="1" applyBorder="1" applyAlignment="1">
      <alignment horizontal="center" vertical="center" wrapText="1"/>
    </xf>
    <xf numFmtId="0" fontId="0" fillId="0" borderId="12" xfId="0" applyBorder="1" applyAlignment="1">
      <alignment vertical="center"/>
    </xf>
    <xf numFmtId="165" fontId="20" fillId="0" borderId="0" xfId="1" applyNumberFormat="1" applyFont="1" applyAlignment="1">
      <alignment horizontal="center" vertical="center" wrapText="1"/>
    </xf>
    <xf numFmtId="165" fontId="0" fillId="0" borderId="0" xfId="0" applyNumberFormat="1" applyAlignment="1">
      <alignment horizontal="center"/>
    </xf>
    <xf numFmtId="165" fontId="20" fillId="0" borderId="0" xfId="0" applyNumberFormat="1" applyFont="1" applyAlignment="1">
      <alignment horizontal="center"/>
    </xf>
    <xf numFmtId="0" fontId="0" fillId="0" borderId="7" xfId="0" applyBorder="1" applyAlignment="1">
      <alignment horizontal="center" vertical="center" wrapText="1"/>
    </xf>
    <xf numFmtId="0" fontId="0" fillId="0" borderId="13" xfId="0" applyBorder="1"/>
    <xf numFmtId="0" fontId="0" fillId="0" borderId="8" xfId="0" applyBorder="1"/>
    <xf numFmtId="164" fontId="0" fillId="0" borderId="7" xfId="0" applyNumberFormat="1" applyBorder="1" applyAlignment="1">
      <alignment horizontal="center" vertical="center"/>
    </xf>
    <xf numFmtId="164" fontId="0" fillId="0" borderId="12" xfId="0" applyNumberFormat="1" applyBorder="1" applyAlignment="1">
      <alignment horizontal="center" vertical="center"/>
    </xf>
    <xf numFmtId="164" fontId="20" fillId="0" borderId="0" xfId="0" applyNumberFormat="1" applyFont="1" applyAlignment="1">
      <alignment horizontal="center"/>
    </xf>
    <xf numFmtId="164" fontId="0" fillId="0" borderId="1" xfId="0" applyNumberFormat="1" applyBorder="1" applyAlignment="1">
      <alignment horizontal="center" vertical="center"/>
    </xf>
    <xf numFmtId="8" fontId="20" fillId="0" borderId="0" xfId="0" applyNumberFormat="1" applyFont="1" applyAlignment="1">
      <alignment horizontal="center"/>
    </xf>
    <xf numFmtId="0" fontId="0" fillId="0" borderId="10" xfId="0" applyBorder="1"/>
    <xf numFmtId="0" fontId="0" fillId="0" borderId="2" xfId="0" applyBorder="1" applyAlignment="1">
      <alignment horizontal="center"/>
    </xf>
    <xf numFmtId="164" fontId="0" fillId="0" borderId="2" xfId="0" applyNumberFormat="1" applyBorder="1" applyAlignment="1">
      <alignment horizontal="center" vertical="center"/>
    </xf>
    <xf numFmtId="0" fontId="0" fillId="0" borderId="24" xfId="0" applyBorder="1"/>
    <xf numFmtId="0" fontId="0" fillId="0" borderId="25" xfId="0" applyBorder="1" applyAlignment="1">
      <alignment horizontal="center" vertical="center" wrapText="1"/>
    </xf>
    <xf numFmtId="0" fontId="0" fillId="0" borderId="26" xfId="0" applyBorder="1" applyAlignment="1">
      <alignment horizontal="center" vertical="center"/>
    </xf>
    <xf numFmtId="8" fontId="0" fillId="0" borderId="26" xfId="0" applyNumberFormat="1" applyBorder="1" applyAlignment="1">
      <alignment horizontal="center" vertical="center"/>
    </xf>
    <xf numFmtId="14" fontId="0" fillId="0" borderId="26" xfId="0" applyNumberFormat="1" applyBorder="1" applyAlignment="1">
      <alignment horizontal="center" vertical="center" wrapText="1"/>
    </xf>
    <xf numFmtId="0" fontId="0" fillId="0" borderId="27" xfId="0" applyBorder="1"/>
    <xf numFmtId="0" fontId="0" fillId="7" borderId="25" xfId="0" applyFill="1" applyBorder="1" applyAlignment="1">
      <alignment horizontal="center" vertical="center" wrapText="1"/>
    </xf>
    <xf numFmtId="0" fontId="0" fillId="7" borderId="26" xfId="0" applyFill="1" applyBorder="1" applyAlignment="1">
      <alignment horizontal="center" vertical="center"/>
    </xf>
    <xf numFmtId="0" fontId="0" fillId="7" borderId="26" xfId="0" applyFill="1" applyBorder="1" applyAlignment="1">
      <alignment vertical="center" wrapText="1"/>
    </xf>
    <xf numFmtId="0" fontId="0" fillId="7" borderId="26" xfId="0" applyFill="1" applyBorder="1" applyAlignment="1">
      <alignment horizontal="center" vertical="center" wrapText="1"/>
    </xf>
    <xf numFmtId="8" fontId="0" fillId="7" borderId="26" xfId="0" applyNumberFormat="1" applyFill="1" applyBorder="1" applyAlignment="1">
      <alignment horizontal="center" vertical="center"/>
    </xf>
    <xf numFmtId="14" fontId="0" fillId="7" borderId="26" xfId="0" applyNumberFormat="1" applyFill="1" applyBorder="1" applyAlignment="1">
      <alignment horizontal="center" vertical="center" wrapText="1"/>
    </xf>
    <xf numFmtId="0" fontId="0" fillId="7" borderId="27" xfId="0" applyFill="1" applyBorder="1"/>
    <xf numFmtId="0" fontId="0" fillId="7" borderId="21" xfId="0" applyFill="1" applyBorder="1" applyAlignment="1">
      <alignment horizontal="center" vertical="center" wrapText="1"/>
    </xf>
    <xf numFmtId="14" fontId="0" fillId="0" borderId="26" xfId="0" applyNumberFormat="1" applyBorder="1" applyAlignment="1">
      <alignment horizontal="center" vertical="center"/>
    </xf>
    <xf numFmtId="0" fontId="0" fillId="7" borderId="7" xfId="0" applyFill="1" applyBorder="1" applyAlignment="1">
      <alignment horizontal="center"/>
    </xf>
    <xf numFmtId="0" fontId="0" fillId="7" borderId="8" xfId="0" applyFill="1" applyBorder="1"/>
    <xf numFmtId="0" fontId="0" fillId="7" borderId="13" xfId="0" applyFill="1" applyBorder="1"/>
    <xf numFmtId="0" fontId="0" fillId="7" borderId="24" xfId="0" applyFill="1" applyBorder="1"/>
    <xf numFmtId="14" fontId="2" fillId="0" borderId="12" xfId="0" applyNumberFormat="1" applyFont="1" applyBorder="1" applyAlignment="1">
      <alignment horizontal="center" vertical="center"/>
    </xf>
    <xf numFmtId="0" fontId="0" fillId="0" borderId="21" xfId="0" applyBorder="1" applyAlignment="1">
      <alignment horizontal="center" vertical="center" wrapText="1"/>
    </xf>
    <xf numFmtId="164" fontId="0" fillId="0" borderId="22" xfId="0" applyNumberFormat="1" applyBorder="1" applyAlignment="1">
      <alignment horizontal="center" vertical="center"/>
    </xf>
    <xf numFmtId="14" fontId="0" fillId="0" borderId="22" xfId="0" applyNumberFormat="1" applyBorder="1" applyAlignment="1">
      <alignment horizontal="center" vertical="center"/>
    </xf>
    <xf numFmtId="0" fontId="0" fillId="0" borderId="23" xfId="0" applyBorder="1"/>
    <xf numFmtId="0" fontId="0" fillId="7" borderId="10" xfId="0" applyFill="1" applyBorder="1"/>
    <xf numFmtId="165" fontId="20" fillId="0" borderId="0" xfId="0" applyNumberFormat="1" applyFont="1" applyAlignment="1">
      <alignment horizontal="center" vertical="center"/>
    </xf>
    <xf numFmtId="165" fontId="0" fillId="0" borderId="22" xfId="0" applyNumberFormat="1" applyBorder="1" applyAlignment="1">
      <alignment horizontal="center" vertical="center"/>
    </xf>
    <xf numFmtId="165" fontId="0" fillId="7" borderId="22" xfId="0" applyNumberFormat="1" applyFill="1" applyBorder="1" applyAlignment="1">
      <alignment horizontal="center" vertical="center"/>
    </xf>
    <xf numFmtId="14" fontId="0" fillId="7" borderId="22" xfId="0" applyNumberFormat="1" applyFill="1" applyBorder="1" applyAlignment="1">
      <alignment horizontal="center" vertical="center"/>
    </xf>
    <xf numFmtId="0" fontId="0" fillId="7" borderId="1" xfId="0" applyFill="1" applyBorder="1" applyAlignment="1">
      <alignment horizontal="left" vertical="center"/>
    </xf>
    <xf numFmtId="0" fontId="6" fillId="7" borderId="12" xfId="0" applyFont="1" applyFill="1" applyBorder="1" applyAlignment="1">
      <alignment horizontal="left" vertical="center" wrapText="1"/>
    </xf>
    <xf numFmtId="0" fontId="0" fillId="5" borderId="26" xfId="0" applyFill="1" applyBorder="1" applyAlignment="1">
      <alignment horizontal="center" vertical="center"/>
    </xf>
    <xf numFmtId="14" fontId="0" fillId="5" borderId="26" xfId="0" applyNumberFormat="1" applyFill="1" applyBorder="1" applyAlignment="1">
      <alignment horizontal="center" vertical="center"/>
    </xf>
    <xf numFmtId="8" fontId="0" fillId="5" borderId="26" xfId="0" applyNumberFormat="1" applyFill="1" applyBorder="1" applyAlignment="1">
      <alignment horizontal="center" vertical="center"/>
    </xf>
    <xf numFmtId="0" fontId="0" fillId="0" borderId="27" xfId="0" applyBorder="1" applyAlignment="1">
      <alignment horizontal="center"/>
    </xf>
    <xf numFmtId="0" fontId="0" fillId="5" borderId="9" xfId="0" applyFill="1" applyBorder="1" applyAlignment="1">
      <alignment horizontal="center" vertical="center"/>
    </xf>
    <xf numFmtId="164" fontId="0" fillId="0" borderId="1" xfId="0" applyNumberFormat="1" applyBorder="1" applyAlignment="1">
      <alignment horizontal="center" vertical="center" wrapText="1"/>
    </xf>
    <xf numFmtId="164" fontId="0" fillId="0" borderId="7" xfId="0" applyNumberFormat="1" applyBorder="1" applyAlignment="1">
      <alignment horizontal="center" vertical="center" wrapText="1"/>
    </xf>
    <xf numFmtId="164" fontId="0" fillId="0" borderId="12" xfId="0" applyNumberFormat="1" applyBorder="1" applyAlignment="1">
      <alignment horizontal="center" vertical="center" wrapText="1"/>
    </xf>
    <xf numFmtId="164" fontId="20" fillId="0" borderId="0" xfId="0" applyNumberFormat="1" applyFont="1" applyAlignment="1">
      <alignment horizontal="center" vertical="center" wrapText="1"/>
    </xf>
    <xf numFmtId="165" fontId="20" fillId="0" borderId="0" xfId="0" applyNumberFormat="1" applyFont="1" applyAlignment="1">
      <alignment horizontal="center" vertical="center" wrapText="1"/>
    </xf>
    <xf numFmtId="0" fontId="0" fillId="7" borderId="32" xfId="0" applyFill="1" applyBorder="1"/>
    <xf numFmtId="0" fontId="0" fillId="0" borderId="21" xfId="0" applyBorder="1" applyAlignment="1">
      <alignment horizontal="center" vertical="center"/>
    </xf>
    <xf numFmtId="14" fontId="0" fillId="0" borderId="22" xfId="0" applyNumberFormat="1" applyBorder="1" applyAlignment="1">
      <alignment horizontal="center" vertical="center" wrapText="1"/>
    </xf>
    <xf numFmtId="165" fontId="0" fillId="7" borderId="26" xfId="0" applyNumberFormat="1" applyFill="1" applyBorder="1" applyAlignment="1">
      <alignment horizontal="center" vertical="center"/>
    </xf>
    <xf numFmtId="14" fontId="0" fillId="7" borderId="26" xfId="0" applyNumberFormat="1" applyFill="1" applyBorder="1" applyAlignment="1">
      <alignment horizontal="center" vertical="center"/>
    </xf>
    <xf numFmtId="8" fontId="0" fillId="0" borderId="0" xfId="0" applyNumberFormat="1" applyAlignment="1">
      <alignment horizontal="right" wrapText="1"/>
    </xf>
    <xf numFmtId="0" fontId="0" fillId="0" borderId="1" xfId="0" applyBorder="1" applyAlignment="1">
      <alignment horizontal="center" vertical="center" wrapText="1"/>
    </xf>
    <xf numFmtId="8" fontId="0" fillId="0" borderId="0" xfId="0" applyNumberFormat="1" applyAlignment="1">
      <alignment horizontal="center" wrapText="1"/>
    </xf>
    <xf numFmtId="8" fontId="4" fillId="0" borderId="0" xfId="0" applyNumberFormat="1" applyFont="1" applyAlignment="1">
      <alignment horizontal="center" wrapText="1"/>
    </xf>
    <xf numFmtId="14" fontId="0" fillId="0" borderId="2" xfId="0" applyNumberFormat="1" applyBorder="1" applyAlignment="1">
      <alignment horizontal="center" vertical="center" wrapText="1"/>
    </xf>
    <xf numFmtId="0" fontId="4" fillId="6" borderId="58" xfId="0" applyFont="1" applyFill="1" applyBorder="1" applyAlignment="1">
      <alignment horizontal="center" vertical="center"/>
    </xf>
    <xf numFmtId="44" fontId="4" fillId="8" borderId="54" xfId="0" applyNumberFormat="1" applyFont="1" applyFill="1"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4" fillId="8" borderId="39" xfId="0" applyFont="1" applyFill="1" applyBorder="1" applyAlignment="1">
      <alignment horizontal="center" vertical="center"/>
    </xf>
    <xf numFmtId="44" fontId="0" fillId="0" borderId="52" xfId="0" applyNumberFormat="1" applyBorder="1" applyAlignment="1">
      <alignment horizontal="center" vertical="center"/>
    </xf>
    <xf numFmtId="44" fontId="0" fillId="0" borderId="53" xfId="0" applyNumberFormat="1" applyBorder="1" applyAlignment="1">
      <alignment horizontal="center" vertical="center"/>
    </xf>
    <xf numFmtId="44" fontId="0" fillId="0" borderId="24" xfId="0" applyNumberFormat="1" applyBorder="1" applyAlignment="1">
      <alignment horizontal="center" vertical="center"/>
    </xf>
    <xf numFmtId="44" fontId="0" fillId="0" borderId="9" xfId="0" applyNumberFormat="1" applyBorder="1" applyAlignment="1">
      <alignment horizontal="center" vertical="center"/>
    </xf>
    <xf numFmtId="0" fontId="4" fillId="6" borderId="9" xfId="0" applyFont="1" applyFill="1" applyBorder="1" applyAlignment="1">
      <alignment horizontal="center" vertical="center"/>
    </xf>
    <xf numFmtId="0" fontId="4" fillId="6" borderId="42" xfId="0" applyFont="1" applyFill="1" applyBorder="1" applyAlignment="1">
      <alignment horizontal="center" vertical="center"/>
    </xf>
    <xf numFmtId="44" fontId="12" fillId="8" borderId="29" xfId="0" applyNumberFormat="1" applyFont="1" applyFill="1" applyBorder="1" applyAlignment="1">
      <alignment horizontal="center" vertical="center"/>
    </xf>
    <xf numFmtId="0" fontId="4" fillId="6" borderId="10" xfId="0" applyFont="1" applyFill="1" applyBorder="1" applyAlignment="1">
      <alignment horizontal="center" vertical="center"/>
    </xf>
    <xf numFmtId="0" fontId="4" fillId="6" borderId="1" xfId="0" applyFont="1" applyFill="1" applyBorder="1" applyAlignment="1">
      <alignment horizontal="center" vertical="center"/>
    </xf>
    <xf numFmtId="44" fontId="4" fillId="7" borderId="1" xfId="0" applyNumberFormat="1" applyFont="1" applyFill="1" applyBorder="1" applyAlignment="1">
      <alignment horizontal="center" vertical="center"/>
    </xf>
    <xf numFmtId="44" fontId="4" fillId="7" borderId="10" xfId="0" applyNumberFormat="1" applyFont="1" applyFill="1" applyBorder="1" applyAlignment="1">
      <alignment horizontal="center" vertical="center"/>
    </xf>
    <xf numFmtId="0" fontId="4" fillId="6" borderId="5" xfId="0" applyFont="1" applyFill="1" applyBorder="1" applyAlignment="1">
      <alignment horizontal="center" vertical="center"/>
    </xf>
    <xf numFmtId="44" fontId="4" fillId="7" borderId="5" xfId="0" applyNumberFormat="1" applyFont="1" applyFill="1" applyBorder="1" applyAlignment="1">
      <alignment horizontal="center" vertical="center"/>
    </xf>
    <xf numFmtId="44" fontId="12" fillId="8" borderId="51" xfId="0" applyNumberFormat="1" applyFont="1" applyFill="1" applyBorder="1" applyAlignment="1">
      <alignment horizontal="center" vertical="center"/>
    </xf>
    <xf numFmtId="44" fontId="0" fillId="0" borderId="20" xfId="0" applyNumberFormat="1" applyBorder="1" applyAlignment="1">
      <alignment horizontal="center" vertical="center"/>
    </xf>
    <xf numFmtId="44" fontId="4" fillId="2" borderId="27" xfId="0" applyNumberFormat="1" applyFont="1" applyFill="1" applyBorder="1" applyAlignment="1">
      <alignment horizontal="center" vertical="center"/>
    </xf>
    <xf numFmtId="14" fontId="0" fillId="7" borderId="42" xfId="0" applyNumberFormat="1" applyFill="1" applyBorder="1" applyAlignment="1">
      <alignment horizontal="center" vertical="center" wrapText="1"/>
    </xf>
    <xf numFmtId="14" fontId="0" fillId="7" borderId="56" xfId="0" applyNumberFormat="1" applyFill="1" applyBorder="1" applyAlignment="1">
      <alignment horizontal="center" vertical="center" wrapText="1"/>
    </xf>
    <xf numFmtId="14" fontId="3" fillId="6" borderId="10" xfId="0" applyNumberFormat="1" applyFont="1" applyFill="1" applyBorder="1" applyAlignment="1">
      <alignment horizontal="center" vertical="center" wrapText="1"/>
    </xf>
    <xf numFmtId="165" fontId="10" fillId="11" borderId="30" xfId="0" applyNumberFormat="1" applyFont="1" applyFill="1" applyBorder="1" applyAlignment="1">
      <alignment horizontal="center" vertical="center"/>
    </xf>
    <xf numFmtId="0" fontId="3" fillId="6" borderId="5" xfId="0" applyFont="1" applyFill="1" applyBorder="1" applyAlignment="1">
      <alignment horizontal="center" vertical="center" wrapText="1"/>
    </xf>
    <xf numFmtId="14" fontId="15" fillId="7" borderId="42" xfId="0" applyNumberFormat="1" applyFont="1" applyFill="1" applyBorder="1" applyAlignment="1">
      <alignment horizontal="center" vertical="center" wrapText="1"/>
    </xf>
    <xf numFmtId="14" fontId="0" fillId="7" borderId="42" xfId="0" applyNumberFormat="1" applyFill="1" applyBorder="1" applyAlignment="1">
      <alignment horizontal="center" vertical="center"/>
    </xf>
    <xf numFmtId="14" fontId="3" fillId="6" borderId="24" xfId="0" applyNumberFormat="1" applyFont="1" applyFill="1" applyBorder="1" applyAlignment="1">
      <alignment horizontal="center" vertical="center" wrapText="1"/>
    </xf>
    <xf numFmtId="165" fontId="10" fillId="11" borderId="50" xfId="0" applyNumberFormat="1" applyFont="1" applyFill="1" applyBorder="1" applyAlignment="1">
      <alignment horizontal="center" vertical="center"/>
    </xf>
    <xf numFmtId="0" fontId="3" fillId="6" borderId="64" xfId="0" applyFont="1" applyFill="1" applyBorder="1" applyAlignment="1">
      <alignment horizontal="center" vertical="center" wrapText="1"/>
    </xf>
    <xf numFmtId="14" fontId="0" fillId="7" borderId="56" xfId="0" applyNumberFormat="1" applyFill="1" applyBorder="1" applyAlignment="1">
      <alignment horizontal="center" vertical="center"/>
    </xf>
    <xf numFmtId="0" fontId="11" fillId="0" borderId="0" xfId="0" applyFont="1"/>
    <xf numFmtId="14" fontId="15" fillId="7" borderId="56" xfId="0" applyNumberFormat="1" applyFont="1" applyFill="1" applyBorder="1" applyAlignment="1">
      <alignment horizontal="center" vertical="center" wrapText="1"/>
    </xf>
    <xf numFmtId="0" fontId="0" fillId="0" borderId="6" xfId="0" applyBorder="1" applyAlignment="1">
      <alignment horizontal="center" vertical="center" wrapText="1"/>
    </xf>
    <xf numFmtId="14" fontId="15" fillId="7" borderId="56" xfId="0" applyNumberFormat="1" applyFont="1" applyFill="1" applyBorder="1" applyAlignment="1">
      <alignment horizontal="center" vertical="center"/>
    </xf>
    <xf numFmtId="14" fontId="15" fillId="7" borderId="42" xfId="0" applyNumberFormat="1" applyFont="1" applyFill="1" applyBorder="1" applyAlignment="1">
      <alignment horizontal="center" vertical="center"/>
    </xf>
    <xf numFmtId="0" fontId="0" fillId="0" borderId="0" xfId="0" applyFont="1" applyAlignment="1">
      <alignment horizontal="center" vertical="center"/>
    </xf>
    <xf numFmtId="14" fontId="2" fillId="7" borderId="56" xfId="0" applyNumberFormat="1" applyFont="1" applyFill="1" applyBorder="1" applyAlignment="1">
      <alignment horizontal="center" vertical="center"/>
    </xf>
    <xf numFmtId="165" fontId="0" fillId="7" borderId="2" xfId="0" applyNumberFormat="1" applyFill="1" applyBorder="1" applyAlignment="1">
      <alignment horizontal="center" vertical="center" wrapText="1"/>
    </xf>
    <xf numFmtId="14" fontId="0" fillId="7" borderId="24" xfId="0" applyNumberFormat="1" applyFill="1" applyBorder="1" applyAlignment="1">
      <alignment horizontal="center" vertical="center" wrapText="1"/>
    </xf>
    <xf numFmtId="8" fontId="0" fillId="7" borderId="7" xfId="0" applyNumberFormat="1" applyFill="1" applyBorder="1" applyAlignment="1">
      <alignment horizontal="center" vertical="center"/>
    </xf>
    <xf numFmtId="0" fontId="0" fillId="7" borderId="9" xfId="0" applyFont="1" applyFill="1" applyBorder="1" applyAlignment="1">
      <alignment horizontal="center" vertical="center" wrapText="1"/>
    </xf>
    <xf numFmtId="0" fontId="0" fillId="7" borderId="1" xfId="0" applyFont="1" applyFill="1" applyBorder="1" applyAlignment="1">
      <alignment horizontal="center" vertical="center"/>
    </xf>
    <xf numFmtId="0" fontId="0" fillId="7" borderId="1" xfId="0" applyFont="1" applyFill="1" applyBorder="1" applyAlignment="1">
      <alignment horizontal="left" vertical="center" wrapText="1"/>
    </xf>
    <xf numFmtId="165" fontId="0" fillId="7" borderId="1" xfId="0" applyNumberFormat="1" applyFont="1" applyFill="1" applyBorder="1" applyAlignment="1">
      <alignment horizontal="center" vertical="center"/>
    </xf>
    <xf numFmtId="14" fontId="0" fillId="7" borderId="10" xfId="0" applyNumberFormat="1" applyFont="1" applyFill="1" applyBorder="1" applyAlignment="1">
      <alignment horizontal="center" vertical="center"/>
    </xf>
    <xf numFmtId="14" fontId="15" fillId="7" borderId="1" xfId="0" applyNumberFormat="1" applyFont="1" applyFill="1" applyBorder="1" applyAlignment="1">
      <alignment horizontal="center" vertical="center" wrapText="1"/>
    </xf>
    <xf numFmtId="165" fontId="0" fillId="5" borderId="1" xfId="0" applyNumberFormat="1" applyFill="1" applyBorder="1" applyAlignment="1">
      <alignment horizontal="center" vertical="center" wrapText="1"/>
    </xf>
    <xf numFmtId="44" fontId="18" fillId="5" borderId="0" xfId="1" applyFont="1" applyFill="1" applyAlignment="1">
      <alignment vertical="center"/>
    </xf>
    <xf numFmtId="0" fontId="0" fillId="0" borderId="6" xfId="0" applyFont="1" applyBorder="1" applyAlignment="1">
      <alignment horizontal="center" vertical="center" wrapText="1"/>
    </xf>
    <xf numFmtId="0" fontId="0" fillId="0" borderId="7" xfId="0" applyFont="1" applyBorder="1" applyAlignment="1">
      <alignment horizontal="center" vertical="center"/>
    </xf>
    <xf numFmtId="8" fontId="0" fillId="0" borderId="7" xfId="0" applyNumberFormat="1" applyFont="1" applyBorder="1" applyAlignment="1">
      <alignment horizontal="center" vertical="center"/>
    </xf>
    <xf numFmtId="165" fontId="0" fillId="0" borderId="7" xfId="0" applyNumberFormat="1" applyFont="1" applyBorder="1" applyAlignment="1">
      <alignment horizontal="center" vertical="center"/>
    </xf>
    <xf numFmtId="14" fontId="0" fillId="0" borderId="7" xfId="0" applyNumberFormat="1" applyFont="1" applyBorder="1" applyAlignment="1">
      <alignment horizontal="center" vertical="center"/>
    </xf>
    <xf numFmtId="0" fontId="0" fillId="5" borderId="7" xfId="0" applyFont="1" applyFill="1" applyBorder="1" applyAlignment="1">
      <alignment horizontal="center" vertical="center"/>
    </xf>
    <xf numFmtId="14" fontId="0" fillId="5" borderId="8" xfId="0" applyNumberFormat="1" applyFont="1" applyFill="1" applyBorder="1" applyAlignment="1">
      <alignment horizontal="center" vertical="center"/>
    </xf>
    <xf numFmtId="8" fontId="0" fillId="5" borderId="1" xfId="0" applyNumberFormat="1" applyFill="1" applyBorder="1" applyAlignment="1">
      <alignment horizontal="center" vertical="center" wrapText="1"/>
    </xf>
    <xf numFmtId="0" fontId="0" fillId="5" borderId="10" xfId="0" applyFill="1" applyBorder="1"/>
    <xf numFmtId="8" fontId="0" fillId="5" borderId="12" xfId="0" applyNumberFormat="1" applyFill="1" applyBorder="1" applyAlignment="1">
      <alignment horizontal="center" vertical="center"/>
    </xf>
    <xf numFmtId="0" fontId="0" fillId="7" borderId="4" xfId="0" applyFill="1" applyBorder="1" applyAlignment="1">
      <alignment horizontal="center"/>
    </xf>
    <xf numFmtId="0" fontId="0" fillId="7" borderId="7" xfId="0" applyFill="1" applyBorder="1" applyAlignment="1">
      <alignment horizontal="center" wrapText="1"/>
    </xf>
    <xf numFmtId="14" fontId="0" fillId="7" borderId="43" xfId="0" applyNumberFormat="1" applyFill="1" applyBorder="1" applyAlignment="1">
      <alignment horizontal="center" vertical="center"/>
    </xf>
    <xf numFmtId="14" fontId="0" fillId="5" borderId="8" xfId="0" applyNumberFormat="1" applyFill="1" applyBorder="1"/>
    <xf numFmtId="14" fontId="0" fillId="5" borderId="2" xfId="0" applyNumberFormat="1" applyFill="1" applyBorder="1" applyAlignment="1">
      <alignment horizontal="center" vertical="center"/>
    </xf>
    <xf numFmtId="0" fontId="0" fillId="5" borderId="24" xfId="0" applyFill="1" applyBorder="1"/>
    <xf numFmtId="0" fontId="0" fillId="5" borderId="8" xfId="0" applyFill="1" applyBorder="1"/>
    <xf numFmtId="0" fontId="0" fillId="5" borderId="21" xfId="0" applyFill="1" applyBorder="1" applyAlignment="1">
      <alignment horizontal="center" vertical="center" wrapText="1"/>
    </xf>
    <xf numFmtId="0" fontId="0" fillId="5" borderId="22" xfId="0" applyFill="1" applyBorder="1" applyAlignment="1">
      <alignment horizontal="center" vertical="center"/>
    </xf>
    <xf numFmtId="0" fontId="0" fillId="5" borderId="13" xfId="0" applyFill="1" applyBorder="1"/>
    <xf numFmtId="0" fontId="0" fillId="5" borderId="12" xfId="0" applyFill="1" applyBorder="1" applyAlignment="1">
      <alignment horizontal="center"/>
    </xf>
    <xf numFmtId="14" fontId="0" fillId="7" borderId="12" xfId="0" applyNumberFormat="1" applyFill="1" applyBorder="1" applyAlignment="1">
      <alignment horizontal="center" vertical="center" wrapText="1"/>
    </xf>
    <xf numFmtId="0" fontId="0" fillId="7" borderId="6" xfId="0" applyFill="1" applyBorder="1" applyAlignment="1">
      <alignment horizontal="center" vertical="center"/>
    </xf>
    <xf numFmtId="0" fontId="0" fillId="5" borderId="6" xfId="0" applyFill="1" applyBorder="1" applyAlignment="1">
      <alignment horizontal="center" vertical="center"/>
    </xf>
    <xf numFmtId="164" fontId="0" fillId="5" borderId="1" xfId="0" applyNumberFormat="1" applyFill="1" applyBorder="1" applyAlignment="1">
      <alignment horizontal="center" vertical="center"/>
    </xf>
    <xf numFmtId="164" fontId="0" fillId="5" borderId="12" xfId="0" applyNumberFormat="1" applyFill="1" applyBorder="1" applyAlignment="1">
      <alignment horizontal="center" vertical="center"/>
    </xf>
    <xf numFmtId="164" fontId="0" fillId="7" borderId="4" xfId="0" applyNumberFormat="1" applyFill="1" applyBorder="1" applyAlignment="1">
      <alignment horizontal="center" vertical="center" wrapText="1"/>
    </xf>
    <xf numFmtId="164" fontId="0" fillId="7" borderId="4" xfId="0" applyNumberFormat="1" applyFill="1" applyBorder="1" applyAlignment="1">
      <alignment horizontal="center" vertical="center"/>
    </xf>
    <xf numFmtId="0" fontId="0" fillId="7" borderId="2" xfId="0" applyFill="1" applyBorder="1" applyAlignment="1">
      <alignment horizontal="center"/>
    </xf>
    <xf numFmtId="164" fontId="0" fillId="7" borderId="2" xfId="0" applyNumberFormat="1" applyFill="1" applyBorder="1" applyAlignment="1">
      <alignment horizontal="center" vertical="center"/>
    </xf>
    <xf numFmtId="0" fontId="0" fillId="5" borderId="7" xfId="0" applyFill="1" applyBorder="1" applyAlignment="1">
      <alignment horizontal="center"/>
    </xf>
    <xf numFmtId="164" fontId="0" fillId="5" borderId="7" xfId="0" applyNumberFormat="1" applyFill="1" applyBorder="1" applyAlignment="1">
      <alignment horizontal="center" vertical="center" wrapText="1"/>
    </xf>
    <xf numFmtId="164" fontId="0" fillId="5" borderId="7" xfId="0" applyNumberFormat="1" applyFill="1" applyBorder="1" applyAlignment="1">
      <alignment horizontal="center" vertical="center"/>
    </xf>
    <xf numFmtId="164" fontId="0" fillId="5" borderId="2" xfId="0" applyNumberFormat="1" applyFill="1" applyBorder="1" applyAlignment="1">
      <alignment horizontal="center" vertical="center"/>
    </xf>
    <xf numFmtId="164" fontId="0" fillId="7" borderId="7" xfId="0" applyNumberFormat="1" applyFill="1" applyBorder="1" applyAlignment="1">
      <alignment horizontal="center" vertical="center" wrapText="1"/>
    </xf>
    <xf numFmtId="164" fontId="0" fillId="7" borderId="7" xfId="0" applyNumberFormat="1" applyFill="1" applyBorder="1" applyAlignment="1">
      <alignment horizontal="center" vertical="center"/>
    </xf>
    <xf numFmtId="165" fontId="0" fillId="5" borderId="7" xfId="0" applyNumberFormat="1" applyFill="1" applyBorder="1" applyAlignment="1">
      <alignment horizontal="center" vertical="center" wrapText="1"/>
    </xf>
    <xf numFmtId="165" fontId="0" fillId="7" borderId="7" xfId="0" applyNumberFormat="1" applyFill="1" applyBorder="1" applyAlignment="1">
      <alignment horizontal="center" vertical="center" wrapText="1"/>
    </xf>
    <xf numFmtId="165" fontId="0" fillId="0" borderId="26" xfId="0" applyNumberFormat="1" applyBorder="1" applyAlignment="1">
      <alignment horizontal="center" vertical="center" wrapText="1"/>
    </xf>
    <xf numFmtId="165" fontId="0" fillId="7" borderId="26" xfId="0" applyNumberFormat="1" applyFill="1" applyBorder="1" applyAlignment="1">
      <alignment horizontal="center" vertical="center" wrapText="1"/>
    </xf>
    <xf numFmtId="0" fontId="12" fillId="8" borderId="40" xfId="0" applyFont="1" applyFill="1" applyBorder="1" applyAlignment="1">
      <alignment horizontal="center" vertical="center" wrapText="1"/>
    </xf>
    <xf numFmtId="0" fontId="12" fillId="8" borderId="41" xfId="0" applyFont="1" applyFill="1" applyBorder="1" applyAlignment="1">
      <alignment horizontal="center" vertical="center" wrapText="1"/>
    </xf>
    <xf numFmtId="44" fontId="12" fillId="8" borderId="25" xfId="0" applyNumberFormat="1" applyFont="1" applyFill="1" applyBorder="1" applyAlignment="1">
      <alignment horizontal="center" vertical="center"/>
    </xf>
    <xf numFmtId="44" fontId="12" fillId="8" borderId="27" xfId="0" applyNumberFormat="1" applyFont="1" applyFill="1" applyBorder="1" applyAlignment="1">
      <alignment horizontal="center" vertical="center"/>
    </xf>
    <xf numFmtId="0" fontId="4" fillId="6" borderId="8"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7" xfId="0" applyFont="1" applyFill="1" applyBorder="1" applyAlignment="1">
      <alignment horizontal="center" vertical="center"/>
    </xf>
    <xf numFmtId="0" fontId="0" fillId="7" borderId="2" xfId="0" applyFill="1" applyBorder="1" applyAlignment="1">
      <alignment horizontal="center" vertical="center"/>
    </xf>
    <xf numFmtId="0" fontId="0" fillId="7" borderId="20" xfId="0" applyFill="1" applyBorder="1" applyAlignment="1">
      <alignment horizontal="center" vertical="center" wrapText="1"/>
    </xf>
    <xf numFmtId="14" fontId="0" fillId="7" borderId="10" xfId="0" applyNumberFormat="1" applyFill="1" applyBorder="1" applyAlignment="1">
      <alignment horizontal="center" vertical="center" wrapText="1"/>
    </xf>
    <xf numFmtId="14" fontId="0" fillId="7" borderId="13" xfId="0" applyNumberFormat="1" applyFill="1" applyBorder="1" applyAlignment="1">
      <alignment horizontal="center" vertical="center" wrapText="1"/>
    </xf>
    <xf numFmtId="164" fontId="0" fillId="7" borderId="1" xfId="0" applyNumberFormat="1" applyFill="1" applyBorder="1" applyAlignment="1">
      <alignment horizontal="center" vertical="center" wrapText="1"/>
    </xf>
    <xf numFmtId="164" fontId="0" fillId="7" borderId="12" xfId="0" applyNumberForma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9" xfId="0" applyFont="1" applyFill="1" applyBorder="1" applyAlignment="1">
      <alignment horizontal="center" vertical="center" wrapText="1"/>
    </xf>
    <xf numFmtId="8" fontId="0" fillId="7" borderId="2" xfId="0" applyNumberFormat="1" applyFill="1" applyBorder="1" applyAlignment="1">
      <alignment horizontal="center" vertical="center"/>
    </xf>
    <xf numFmtId="14" fontId="0" fillId="7" borderId="47" xfId="0" applyNumberFormat="1" applyFill="1" applyBorder="1" applyAlignment="1">
      <alignment horizontal="center" vertical="center" wrapText="1"/>
    </xf>
    <xf numFmtId="0" fontId="0" fillId="7" borderId="2"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 xfId="0" applyFill="1" applyBorder="1" applyAlignment="1">
      <alignment horizontal="center" vertical="center"/>
    </xf>
    <xf numFmtId="165" fontId="0" fillId="7" borderId="1" xfId="1" applyNumberFormat="1" applyFont="1" applyFill="1" applyBorder="1" applyAlignment="1">
      <alignment horizontal="center" vertical="center"/>
    </xf>
    <xf numFmtId="0" fontId="0" fillId="7" borderId="1"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12" xfId="0" applyFill="1" applyBorder="1" applyAlignment="1">
      <alignment horizontal="center" vertical="center"/>
    </xf>
    <xf numFmtId="0" fontId="2" fillId="7" borderId="1" xfId="0" applyFont="1" applyFill="1" applyBorder="1" applyAlignment="1">
      <alignment horizontal="center" vertical="center" wrapText="1"/>
    </xf>
    <xf numFmtId="8" fontId="0" fillId="7" borderId="1" xfId="0" applyNumberFormat="1" applyFill="1" applyBorder="1" applyAlignment="1">
      <alignment horizontal="center" vertical="center"/>
    </xf>
    <xf numFmtId="8" fontId="0" fillId="7" borderId="12" xfId="0" applyNumberFormat="1" applyFill="1" applyBorder="1" applyAlignment="1">
      <alignment horizontal="center" vertical="center"/>
    </xf>
    <xf numFmtId="14" fontId="0" fillId="7" borderId="10" xfId="0" applyNumberFormat="1" applyFill="1" applyBorder="1" applyAlignment="1">
      <alignment horizontal="center" vertical="center"/>
    </xf>
    <xf numFmtId="14" fontId="0" fillId="7" borderId="13" xfId="0" applyNumberFormat="1" applyFill="1" applyBorder="1" applyAlignment="1">
      <alignment horizontal="center" vertical="center"/>
    </xf>
    <xf numFmtId="0" fontId="0" fillId="7" borderId="12" xfId="0" applyFill="1" applyBorder="1" applyAlignment="1">
      <alignment horizontal="center" vertical="center" wrapText="1"/>
    </xf>
    <xf numFmtId="0" fontId="2" fillId="7" borderId="11" xfId="0" applyFont="1" applyFill="1" applyBorder="1" applyAlignment="1">
      <alignment horizontal="center" vertical="center" wrapText="1"/>
    </xf>
    <xf numFmtId="8" fontId="0" fillId="7" borderId="1" xfId="0" applyNumberFormat="1" applyFill="1" applyBorder="1" applyAlignment="1">
      <alignment horizontal="center" vertical="center" wrapText="1"/>
    </xf>
    <xf numFmtId="8" fontId="0" fillId="7" borderId="12" xfId="0" applyNumberFormat="1" applyFill="1" applyBorder="1" applyAlignment="1">
      <alignment horizontal="center" vertical="center" wrapText="1"/>
    </xf>
    <xf numFmtId="0" fontId="0" fillId="7" borderId="6" xfId="0" applyFill="1" applyBorder="1" applyAlignment="1">
      <alignment horizontal="center" vertical="center" wrapText="1"/>
    </xf>
    <xf numFmtId="0" fontId="0" fillId="7" borderId="7" xfId="0" applyFill="1" applyBorder="1" applyAlignment="1">
      <alignment horizontal="center" vertical="center"/>
    </xf>
    <xf numFmtId="0" fontId="0" fillId="7" borderId="7" xfId="0" applyFill="1" applyBorder="1" applyAlignment="1">
      <alignment horizontal="center" vertical="center" wrapText="1"/>
    </xf>
    <xf numFmtId="0" fontId="3" fillId="6" borderId="2" xfId="0" applyFont="1" applyFill="1"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14" fontId="0" fillId="0" borderId="7" xfId="0" applyNumberFormat="1" applyBorder="1" applyAlignment="1">
      <alignment horizontal="center" vertical="center" wrapText="1"/>
    </xf>
    <xf numFmtId="14" fontId="0" fillId="0" borderId="1" xfId="0" applyNumberFormat="1" applyBorder="1" applyAlignment="1">
      <alignment horizontal="center" vertical="center" wrapText="1"/>
    </xf>
    <xf numFmtId="14" fontId="0" fillId="0" borderId="12" xfId="0" applyNumberFormat="1" applyBorder="1" applyAlignment="1">
      <alignment horizontal="center" vertical="center" wrapText="1"/>
    </xf>
    <xf numFmtId="14" fontId="0" fillId="5" borderId="7" xfId="0" applyNumberFormat="1" applyFill="1" applyBorder="1" applyAlignment="1">
      <alignment horizontal="center" vertical="center" wrapText="1"/>
    </xf>
    <xf numFmtId="14" fontId="0" fillId="5" borderId="1" xfId="0" applyNumberFormat="1" applyFill="1" applyBorder="1" applyAlignment="1">
      <alignment horizontal="center" vertical="center" wrapText="1"/>
    </xf>
    <xf numFmtId="0" fontId="0" fillId="5" borderId="7" xfId="0" applyFill="1" applyBorder="1" applyAlignment="1">
      <alignment horizontal="center" vertical="center"/>
    </xf>
    <xf numFmtId="0" fontId="0" fillId="5" borderId="1" xfId="0" applyFill="1" applyBorder="1" applyAlignment="1">
      <alignment horizontal="center" vertical="center"/>
    </xf>
    <xf numFmtId="0" fontId="0" fillId="5" borderId="8" xfId="0" applyFill="1" applyBorder="1" applyAlignment="1">
      <alignment horizontal="center"/>
    </xf>
    <xf numFmtId="0" fontId="0" fillId="5" borderId="6" xfId="0" applyFill="1" applyBorder="1" applyAlignment="1">
      <alignment horizontal="center" vertical="center" wrapText="1"/>
    </xf>
    <xf numFmtId="0" fontId="0" fillId="5" borderId="4" xfId="0" applyFill="1" applyBorder="1" applyAlignment="1">
      <alignment horizontal="center" vertical="center"/>
    </xf>
    <xf numFmtId="0" fontId="0" fillId="5" borderId="12" xfId="0" applyFill="1" applyBorder="1" applyAlignment="1">
      <alignment horizontal="center" vertical="center"/>
    </xf>
    <xf numFmtId="14" fontId="0" fillId="5" borderId="12" xfId="0" applyNumberFormat="1" applyFill="1" applyBorder="1" applyAlignment="1">
      <alignment horizontal="center" vertical="center" wrapText="1"/>
    </xf>
    <xf numFmtId="0" fontId="0" fillId="7" borderId="4" xfId="0" applyFill="1" applyBorder="1" applyAlignment="1">
      <alignment horizontal="center" vertical="center"/>
    </xf>
    <xf numFmtId="0" fontId="0" fillId="7" borderId="31" xfId="0" applyFill="1" applyBorder="1" applyAlignment="1">
      <alignment horizontal="center" vertical="center" wrapText="1"/>
    </xf>
    <xf numFmtId="14" fontId="0" fillId="7" borderId="4" xfId="0" applyNumberFormat="1" applyFill="1" applyBorder="1" applyAlignment="1">
      <alignment horizontal="center" vertical="center" wrapText="1"/>
    </xf>
    <xf numFmtId="14" fontId="0" fillId="7" borderId="1" xfId="0" applyNumberFormat="1" applyFill="1" applyBorder="1" applyAlignment="1">
      <alignment horizontal="center" vertical="center" wrapText="1"/>
    </xf>
    <xf numFmtId="14" fontId="0" fillId="7" borderId="2" xfId="0" applyNumberFormat="1" applyFill="1" applyBorder="1" applyAlignment="1">
      <alignment horizontal="center" vertical="center"/>
    </xf>
    <xf numFmtId="165" fontId="0" fillId="7" borderId="2" xfId="0" applyNumberFormat="1" applyFill="1" applyBorder="1" applyAlignment="1">
      <alignment horizontal="center" vertical="center"/>
    </xf>
    <xf numFmtId="165" fontId="0" fillId="5" borderId="2" xfId="0" applyNumberFormat="1" applyFill="1" applyBorder="1" applyAlignment="1">
      <alignment horizontal="center" vertical="center"/>
    </xf>
    <xf numFmtId="165" fontId="0" fillId="5" borderId="4" xfId="0" applyNumberFormat="1" applyFill="1" applyBorder="1" applyAlignment="1">
      <alignment horizontal="center" vertical="center"/>
    </xf>
    <xf numFmtId="14" fontId="0" fillId="5" borderId="2" xfId="0" applyNumberFormat="1" applyFill="1" applyBorder="1" applyAlignment="1">
      <alignment horizontal="center" vertical="center" wrapText="1"/>
    </xf>
    <xf numFmtId="14" fontId="0" fillId="7" borderId="7" xfId="0" applyNumberFormat="1" applyFill="1" applyBorder="1" applyAlignment="1">
      <alignment horizontal="center" vertical="center" wrapText="1"/>
    </xf>
    <xf numFmtId="0" fontId="0" fillId="0" borderId="0" xfId="0" applyAlignment="1">
      <alignment horizontal="center" wrapText="1"/>
    </xf>
    <xf numFmtId="14" fontId="11" fillId="10" borderId="9" xfId="0" applyNumberFormat="1" applyFont="1" applyFill="1" applyBorder="1" applyAlignment="1" applyProtection="1">
      <alignment horizontal="center" vertical="center"/>
      <protection locked="0"/>
    </xf>
    <xf numFmtId="2" fontId="11" fillId="10" borderId="5" xfId="0" applyNumberFormat="1" applyFont="1" applyFill="1" applyBorder="1" applyAlignment="1" applyProtection="1">
      <alignment horizontal="center" vertical="center"/>
      <protection locked="0"/>
    </xf>
    <xf numFmtId="14" fontId="11" fillId="10" borderId="1" xfId="0" applyNumberFormat="1" applyFont="1" applyFill="1" applyBorder="1" applyAlignment="1" applyProtection="1">
      <alignment horizontal="center" vertical="center"/>
      <protection locked="0"/>
    </xf>
    <xf numFmtId="165" fontId="11" fillId="10" borderId="10" xfId="0" applyNumberFormat="1" applyFont="1" applyFill="1" applyBorder="1" applyAlignment="1" applyProtection="1">
      <alignment horizontal="center" vertical="center"/>
      <protection locked="0"/>
    </xf>
    <xf numFmtId="14" fontId="11" fillId="10" borderId="11" xfId="0" applyNumberFormat="1" applyFont="1" applyFill="1" applyBorder="1" applyAlignment="1" applyProtection="1">
      <alignment horizontal="center" vertical="center"/>
      <protection locked="0"/>
    </xf>
    <xf numFmtId="2" fontId="11" fillId="10" borderId="38" xfId="0" applyNumberFormat="1" applyFont="1" applyFill="1" applyBorder="1" applyAlignment="1" applyProtection="1">
      <alignment horizontal="center" vertical="center"/>
      <protection locked="0"/>
    </xf>
    <xf numFmtId="14" fontId="11" fillId="10" borderId="12" xfId="0" applyNumberFormat="1" applyFont="1" applyFill="1" applyBorder="1" applyAlignment="1" applyProtection="1">
      <alignment horizontal="center" vertical="center"/>
      <protection locked="0"/>
    </xf>
    <xf numFmtId="165" fontId="11" fillId="10" borderId="13" xfId="0" applyNumberFormat="1" applyFont="1" applyFill="1" applyBorder="1" applyAlignment="1" applyProtection="1">
      <alignment horizontal="center" vertical="center"/>
      <protection locked="0"/>
    </xf>
    <xf numFmtId="14" fontId="11" fillId="10" borderId="5" xfId="0" applyNumberFormat="1" applyFont="1" applyFill="1" applyBorder="1" applyAlignment="1" applyProtection="1">
      <alignment horizontal="center" vertical="center"/>
      <protection locked="0"/>
    </xf>
    <xf numFmtId="14" fontId="11" fillId="10" borderId="38" xfId="0" applyNumberFormat="1" applyFont="1" applyFill="1" applyBorder="1" applyAlignment="1" applyProtection="1">
      <alignment horizontal="center" vertical="center"/>
      <protection locked="0"/>
    </xf>
    <xf numFmtId="14" fontId="11" fillId="10" borderId="6" xfId="0" applyNumberFormat="1" applyFont="1" applyFill="1" applyBorder="1" applyAlignment="1" applyProtection="1">
      <alignment horizontal="center" vertical="center"/>
      <protection locked="0"/>
    </xf>
    <xf numFmtId="2" fontId="11" fillId="10" borderId="63" xfId="0" applyNumberFormat="1" applyFont="1" applyFill="1" applyBorder="1" applyAlignment="1" applyProtection="1">
      <alignment horizontal="center" vertical="center"/>
      <protection locked="0"/>
    </xf>
    <xf numFmtId="14" fontId="11" fillId="10" borderId="7" xfId="0" applyNumberFormat="1" applyFont="1" applyFill="1" applyBorder="1" applyAlignment="1" applyProtection="1">
      <alignment horizontal="center" vertical="center"/>
      <protection locked="0"/>
    </xf>
    <xf numFmtId="165" fontId="11" fillId="10" borderId="8" xfId="0" applyNumberFormat="1" applyFont="1" applyFill="1" applyBorder="1" applyAlignment="1" applyProtection="1">
      <alignment horizontal="center" vertical="center"/>
      <protection locked="0"/>
    </xf>
    <xf numFmtId="2" fontId="11" fillId="10" borderId="7" xfId="0" applyNumberFormat="1" applyFont="1" applyFill="1" applyBorder="1" applyAlignment="1" applyProtection="1">
      <alignment horizontal="center" vertical="center"/>
      <protection locked="0"/>
    </xf>
    <xf numFmtId="2" fontId="11" fillId="10" borderId="12" xfId="0" applyNumberFormat="1" applyFont="1" applyFill="1" applyBorder="1" applyAlignment="1" applyProtection="1">
      <alignment horizontal="center" vertical="center"/>
      <protection locked="0"/>
    </xf>
    <xf numFmtId="14" fontId="26" fillId="10" borderId="5" xfId="0" applyNumberFormat="1" applyFont="1" applyFill="1" applyBorder="1" applyAlignment="1" applyProtection="1">
      <alignment horizontal="left" vertical="center"/>
      <protection locked="0"/>
    </xf>
    <xf numFmtId="2" fontId="26" fillId="10" borderId="5" xfId="0" applyNumberFormat="1" applyFont="1" applyFill="1" applyBorder="1" applyAlignment="1" applyProtection="1">
      <alignment horizontal="left" vertical="center"/>
      <protection locked="0"/>
    </xf>
    <xf numFmtId="14" fontId="11" fillId="10" borderId="54" xfId="0" applyNumberFormat="1" applyFont="1" applyFill="1" applyBorder="1" applyAlignment="1" applyProtection="1">
      <alignment horizontal="center" vertical="center"/>
      <protection locked="0"/>
    </xf>
    <xf numFmtId="2" fontId="11" fillId="10" borderId="54" xfId="0" applyNumberFormat="1" applyFont="1" applyFill="1" applyBorder="1" applyAlignment="1" applyProtection="1">
      <alignment horizontal="center" vertical="center"/>
      <protection locked="0"/>
    </xf>
    <xf numFmtId="14" fontId="11" fillId="10" borderId="26" xfId="0" applyNumberFormat="1" applyFont="1" applyFill="1" applyBorder="1" applyAlignment="1" applyProtection="1">
      <alignment horizontal="center" vertical="center"/>
      <protection locked="0"/>
    </xf>
    <xf numFmtId="165" fontId="11" fillId="10" borderId="27" xfId="0" applyNumberFormat="1" applyFont="1" applyFill="1" applyBorder="1" applyAlignment="1" applyProtection="1">
      <alignment horizontal="center" vertical="center"/>
      <protection locked="0"/>
    </xf>
    <xf numFmtId="14" fontId="0" fillId="10" borderId="9" xfId="0" applyNumberFormat="1" applyFont="1" applyFill="1" applyBorder="1" applyProtection="1">
      <protection locked="0"/>
    </xf>
    <xf numFmtId="2" fontId="0" fillId="10" borderId="5" xfId="0" applyNumberFormat="1" applyFont="1" applyFill="1" applyBorder="1" applyProtection="1">
      <protection locked="0"/>
    </xf>
    <xf numFmtId="14" fontId="0" fillId="10" borderId="1" xfId="0" applyNumberFormat="1" applyFont="1" applyFill="1" applyBorder="1" applyAlignment="1" applyProtection="1">
      <alignment horizontal="center" vertical="center"/>
      <protection locked="0"/>
    </xf>
    <xf numFmtId="165" fontId="0" fillId="10" borderId="10" xfId="0" applyNumberFormat="1" applyFont="1" applyFill="1" applyBorder="1" applyAlignment="1" applyProtection="1">
      <alignment horizontal="center" vertical="center"/>
      <protection locked="0"/>
    </xf>
    <xf numFmtId="14" fontId="0" fillId="10" borderId="11" xfId="0" applyNumberFormat="1" applyFont="1" applyFill="1" applyBorder="1" applyProtection="1">
      <protection locked="0"/>
    </xf>
    <xf numFmtId="2" fontId="0" fillId="10" borderId="38" xfId="0" applyNumberFormat="1" applyFont="1" applyFill="1" applyBorder="1" applyProtection="1">
      <protection locked="0"/>
    </xf>
    <xf numFmtId="14" fontId="0" fillId="10" borderId="12" xfId="0" applyNumberFormat="1" applyFont="1" applyFill="1" applyBorder="1" applyAlignment="1" applyProtection="1">
      <alignment horizontal="center" vertical="center"/>
      <protection locked="0"/>
    </xf>
    <xf numFmtId="165" fontId="0" fillId="10" borderId="13" xfId="0" applyNumberFormat="1" applyFont="1" applyFill="1" applyBorder="1" applyAlignment="1" applyProtection="1">
      <alignment horizontal="center" vertical="center"/>
      <protection locked="0"/>
    </xf>
    <xf numFmtId="14" fontId="0" fillId="10" borderId="1" xfId="0" applyNumberFormat="1" applyFont="1" applyFill="1" applyBorder="1" applyProtection="1">
      <protection locked="0"/>
    </xf>
    <xf numFmtId="165" fontId="0" fillId="10" borderId="10" xfId="0" applyNumberFormat="1" applyFont="1" applyFill="1" applyBorder="1" applyProtection="1">
      <protection locked="0"/>
    </xf>
    <xf numFmtId="14" fontId="0" fillId="10" borderId="12" xfId="0" applyNumberFormat="1" applyFont="1" applyFill="1" applyBorder="1" applyProtection="1">
      <protection locked="0"/>
    </xf>
    <xf numFmtId="165" fontId="0" fillId="10" borderId="13" xfId="0" applyNumberFormat="1" applyFont="1" applyFill="1" applyBorder="1" applyProtection="1">
      <protection locked="0"/>
    </xf>
    <xf numFmtId="14" fontId="0" fillId="10" borderId="5" xfId="0" applyNumberFormat="1" applyFont="1" applyFill="1" applyBorder="1" applyProtection="1">
      <protection locked="0"/>
    </xf>
    <xf numFmtId="14" fontId="0" fillId="10" borderId="38" xfId="0" applyNumberFormat="1" applyFont="1" applyFill="1" applyBorder="1" applyProtection="1">
      <protection locked="0"/>
    </xf>
    <xf numFmtId="2" fontId="0" fillId="10" borderId="5" xfId="0" applyNumberFormat="1" applyFont="1" applyFill="1" applyBorder="1" applyAlignment="1" applyProtection="1">
      <alignment horizontal="center" vertical="center"/>
      <protection locked="0"/>
    </xf>
    <xf numFmtId="2" fontId="0" fillId="10" borderId="38" xfId="0" applyNumberFormat="1" applyFont="1" applyFill="1" applyBorder="1" applyAlignment="1" applyProtection="1">
      <alignment horizontal="center" vertical="center"/>
      <protection locked="0"/>
    </xf>
    <xf numFmtId="14" fontId="0" fillId="10" borderId="54" xfId="0" applyNumberFormat="1" applyFont="1" applyFill="1" applyBorder="1" applyProtection="1">
      <protection locked="0"/>
    </xf>
    <xf numFmtId="2" fontId="0" fillId="10" borderId="54" xfId="0" applyNumberFormat="1" applyFont="1" applyFill="1" applyBorder="1" applyProtection="1">
      <protection locked="0"/>
    </xf>
    <xf numFmtId="14" fontId="0" fillId="10" borderId="26" xfId="0" applyNumberFormat="1" applyFont="1" applyFill="1" applyBorder="1" applyProtection="1">
      <protection locked="0"/>
    </xf>
    <xf numFmtId="165" fontId="0" fillId="10" borderId="27" xfId="0" applyNumberFormat="1" applyFont="1" applyFill="1" applyBorder="1" applyProtection="1">
      <protection locked="0"/>
    </xf>
    <xf numFmtId="14" fontId="0" fillId="10" borderId="6" xfId="0" applyNumberFormat="1" applyFont="1" applyFill="1" applyBorder="1" applyProtection="1">
      <protection locked="0"/>
    </xf>
    <xf numFmtId="2" fontId="0" fillId="10" borderId="7" xfId="0" applyNumberFormat="1" applyFont="1" applyFill="1" applyBorder="1" applyProtection="1">
      <protection locked="0"/>
    </xf>
    <xf numFmtId="14" fontId="0" fillId="10" borderId="7" xfId="0" applyNumberFormat="1" applyFont="1" applyFill="1" applyBorder="1" applyProtection="1">
      <protection locked="0"/>
    </xf>
    <xf numFmtId="165" fontId="0" fillId="10" borderId="8" xfId="0" applyNumberFormat="1" applyFont="1" applyFill="1" applyBorder="1" applyProtection="1">
      <protection locked="0"/>
    </xf>
    <xf numFmtId="2" fontId="0" fillId="10" borderId="1" xfId="0" applyNumberFormat="1" applyFont="1" applyFill="1" applyBorder="1" applyProtection="1">
      <protection locked="0"/>
    </xf>
    <xf numFmtId="2" fontId="0" fillId="10" borderId="12" xfId="0" applyNumberFormat="1" applyFont="1" applyFill="1" applyBorder="1" applyProtection="1">
      <protection locked="0"/>
    </xf>
    <xf numFmtId="14" fontId="0" fillId="10" borderId="9" xfId="0" applyNumberFormat="1" applyFont="1" applyFill="1" applyBorder="1" applyAlignment="1" applyProtection="1">
      <alignment horizontal="center" vertical="center"/>
      <protection locked="0"/>
    </xf>
    <xf numFmtId="14" fontId="0" fillId="10" borderId="11" xfId="0" applyNumberFormat="1" applyFont="1" applyFill="1" applyBorder="1" applyAlignment="1" applyProtection="1">
      <alignment horizontal="center" vertical="center"/>
      <protection locked="0"/>
    </xf>
    <xf numFmtId="14" fontId="0" fillId="10" borderId="38" xfId="0" applyNumberFormat="1" applyFont="1" applyFill="1" applyBorder="1" applyAlignment="1" applyProtection="1">
      <alignment horizontal="center" vertical="center"/>
      <protection locked="0"/>
    </xf>
    <xf numFmtId="14" fontId="0" fillId="10" borderId="5" xfId="0" applyNumberFormat="1" applyFont="1" applyFill="1" applyBorder="1" applyAlignment="1" applyProtection="1">
      <alignment horizontal="center" vertical="center"/>
      <protection locked="0"/>
    </xf>
    <xf numFmtId="14" fontId="0" fillId="10" borderId="63" xfId="0" applyNumberFormat="1" applyFont="1" applyFill="1" applyBorder="1" applyAlignment="1" applyProtection="1">
      <alignment horizontal="center" vertical="center"/>
      <protection locked="0"/>
    </xf>
    <xf numFmtId="2" fontId="0" fillId="10" borderId="7" xfId="0" applyNumberFormat="1" applyFont="1" applyFill="1" applyBorder="1" applyAlignment="1" applyProtection="1">
      <alignment horizontal="center" vertical="center"/>
      <protection locked="0"/>
    </xf>
    <xf numFmtId="14" fontId="0" fillId="10" borderId="7" xfId="0" applyNumberFormat="1" applyFont="1" applyFill="1" applyBorder="1" applyAlignment="1" applyProtection="1">
      <alignment horizontal="center" vertical="center"/>
      <protection locked="0"/>
    </xf>
    <xf numFmtId="165" fontId="0" fillId="10" borderId="8" xfId="0" applyNumberFormat="1" applyFont="1" applyFill="1" applyBorder="1" applyAlignment="1" applyProtection="1">
      <alignment horizontal="center" vertical="center"/>
      <protection locked="0"/>
    </xf>
    <xf numFmtId="2" fontId="0" fillId="10" borderId="1" xfId="0" applyNumberFormat="1" applyFont="1" applyFill="1" applyBorder="1" applyAlignment="1" applyProtection="1">
      <alignment horizontal="center" vertical="center"/>
      <protection locked="0"/>
    </xf>
    <xf numFmtId="2" fontId="0" fillId="10" borderId="12" xfId="0" applyNumberFormat="1" applyFont="1" applyFill="1" applyBorder="1" applyAlignment="1" applyProtection="1">
      <alignment horizontal="center" vertical="center"/>
      <protection locked="0"/>
    </xf>
    <xf numFmtId="14" fontId="0" fillId="10" borderId="64" xfId="0" applyNumberFormat="1" applyFont="1" applyFill="1" applyBorder="1" applyAlignment="1" applyProtection="1">
      <alignment horizontal="center" vertical="center"/>
      <protection locked="0"/>
    </xf>
    <xf numFmtId="2" fontId="0" fillId="10" borderId="64" xfId="0" applyNumberFormat="1" applyFont="1" applyFill="1" applyBorder="1" applyAlignment="1" applyProtection="1">
      <alignment horizontal="center" vertical="center"/>
      <protection locked="0"/>
    </xf>
    <xf numFmtId="14" fontId="0" fillId="10" borderId="2" xfId="0" applyNumberFormat="1" applyFont="1" applyFill="1" applyBorder="1" applyAlignment="1" applyProtection="1">
      <alignment horizontal="center" vertical="center"/>
      <protection locked="0"/>
    </xf>
    <xf numFmtId="165" fontId="0" fillId="10" borderId="24" xfId="0"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xf>
    <xf numFmtId="0" fontId="0" fillId="0" borderId="0" xfId="0" applyFont="1" applyAlignment="1" applyProtection="1">
      <alignment horizontal="center" vertical="center"/>
    </xf>
    <xf numFmtId="0" fontId="3" fillId="6" borderId="9" xfId="0" applyFont="1" applyFill="1" applyBorder="1" applyAlignment="1" applyProtection="1">
      <alignment horizontal="center" vertical="center" wrapText="1"/>
    </xf>
    <xf numFmtId="0" fontId="3" fillId="6" borderId="5" xfId="0" applyFont="1" applyFill="1" applyBorder="1" applyAlignment="1" applyProtection="1">
      <alignment horizontal="center" vertical="center" wrapText="1"/>
    </xf>
    <xf numFmtId="0" fontId="3" fillId="6" borderId="1" xfId="0" applyFont="1" applyFill="1" applyBorder="1" applyAlignment="1" applyProtection="1">
      <alignment horizontal="center" vertical="center" wrapText="1"/>
    </xf>
    <xf numFmtId="14" fontId="3" fillId="6" borderId="10" xfId="0" applyNumberFormat="1" applyFont="1" applyFill="1" applyBorder="1" applyAlignment="1" applyProtection="1">
      <alignment horizontal="center" vertical="center" wrapText="1"/>
    </xf>
    <xf numFmtId="14" fontId="8" fillId="0" borderId="0" xfId="0" applyNumberFormat="1" applyFont="1" applyAlignment="1" applyProtection="1">
      <alignment horizontal="center" vertical="center"/>
    </xf>
    <xf numFmtId="0" fontId="0" fillId="7" borderId="9" xfId="0" applyFill="1" applyBorder="1" applyAlignment="1" applyProtection="1">
      <alignment horizontal="center" vertical="center" wrapText="1"/>
    </xf>
    <xf numFmtId="0" fontId="0" fillId="7" borderId="1" xfId="0" applyFill="1" applyBorder="1" applyAlignment="1" applyProtection="1">
      <alignment horizontal="center" vertical="center"/>
    </xf>
    <xf numFmtId="0" fontId="0" fillId="7" borderId="1" xfId="0" applyFill="1" applyBorder="1" applyAlignment="1" applyProtection="1">
      <alignment horizontal="center" vertical="center" wrapText="1"/>
    </xf>
    <xf numFmtId="166" fontId="0" fillId="7" borderId="1" xfId="1" applyNumberFormat="1" applyFont="1" applyFill="1" applyBorder="1" applyAlignment="1" applyProtection="1">
      <alignment horizontal="center" vertical="center"/>
    </xf>
    <xf numFmtId="14" fontId="0" fillId="7" borderId="42" xfId="0" applyNumberFormat="1" applyFill="1" applyBorder="1" applyAlignment="1" applyProtection="1">
      <alignment horizontal="center" vertical="center"/>
    </xf>
    <xf numFmtId="0" fontId="0" fillId="7" borderId="11" xfId="0" applyFill="1" applyBorder="1" applyAlignment="1" applyProtection="1">
      <alignment horizontal="center" vertical="center" wrapText="1"/>
    </xf>
    <xf numFmtId="0" fontId="0" fillId="7" borderId="12" xfId="0" applyFill="1" applyBorder="1" applyAlignment="1" applyProtection="1">
      <alignment horizontal="center" vertical="center"/>
    </xf>
    <xf numFmtId="0" fontId="0" fillId="7" borderId="12" xfId="0" applyFill="1" applyBorder="1" applyAlignment="1" applyProtection="1">
      <alignment horizontal="center" vertical="center" wrapText="1"/>
    </xf>
    <xf numFmtId="166" fontId="0" fillId="7" borderId="12" xfId="1" applyNumberFormat="1" applyFont="1" applyFill="1" applyBorder="1" applyAlignment="1" applyProtection="1">
      <alignment horizontal="center" vertical="center"/>
    </xf>
    <xf numFmtId="14" fontId="0" fillId="7" borderId="56" xfId="0" applyNumberFormat="1" applyFill="1" applyBorder="1" applyAlignment="1" applyProtection="1">
      <alignment horizontal="center" vertical="center"/>
    </xf>
    <xf numFmtId="165" fontId="10" fillId="11" borderId="50" xfId="0" applyNumberFormat="1" applyFont="1" applyFill="1" applyBorder="1" applyAlignment="1" applyProtection="1">
      <alignment horizontal="center" vertical="center"/>
    </xf>
    <xf numFmtId="0" fontId="15" fillId="7" borderId="9" xfId="0" applyFont="1" applyFill="1" applyBorder="1" applyAlignment="1" applyProtection="1">
      <alignment horizontal="center" vertical="center" wrapText="1"/>
    </xf>
    <xf numFmtId="0" fontId="15" fillId="7" borderId="1" xfId="0" applyFont="1" applyFill="1" applyBorder="1" applyAlignment="1" applyProtection="1">
      <alignment horizontal="center" vertical="center" wrapText="1"/>
    </xf>
    <xf numFmtId="0" fontId="15" fillId="7" borderId="1" xfId="0" applyFont="1" applyFill="1" applyBorder="1" applyAlignment="1" applyProtection="1">
      <alignment horizontal="left" vertical="center" wrapText="1"/>
    </xf>
    <xf numFmtId="0" fontId="15" fillId="7" borderId="1" xfId="0" applyFont="1" applyFill="1" applyBorder="1" applyAlignment="1" applyProtection="1">
      <alignment horizontal="center" vertical="center"/>
    </xf>
    <xf numFmtId="165" fontId="15" fillId="7" borderId="1" xfId="0" applyNumberFormat="1" applyFont="1" applyFill="1" applyBorder="1" applyAlignment="1" applyProtection="1">
      <alignment horizontal="center" vertical="center"/>
    </xf>
    <xf numFmtId="0" fontId="15" fillId="7" borderId="1" xfId="0" applyFont="1" applyFill="1" applyBorder="1" applyAlignment="1" applyProtection="1">
      <alignment horizontal="left" wrapText="1"/>
    </xf>
    <xf numFmtId="14" fontId="0" fillId="7" borderId="42" xfId="0" applyNumberForma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15" fillId="7" borderId="12" xfId="0" applyFont="1" applyFill="1" applyBorder="1" applyAlignment="1" applyProtection="1">
      <alignment horizontal="center" vertical="center" wrapText="1"/>
    </xf>
    <xf numFmtId="0" fontId="15" fillId="7" borderId="12" xfId="0" applyFont="1" applyFill="1" applyBorder="1" applyAlignment="1" applyProtection="1">
      <alignment horizontal="left" vertical="center" wrapText="1"/>
    </xf>
    <xf numFmtId="0" fontId="15" fillId="7" borderId="12" xfId="0" applyFont="1" applyFill="1" applyBorder="1" applyAlignment="1" applyProtection="1">
      <alignment horizontal="center" vertical="center"/>
    </xf>
    <xf numFmtId="165" fontId="15" fillId="7" borderId="12" xfId="0" applyNumberFormat="1" applyFont="1" applyFill="1" applyBorder="1" applyAlignment="1" applyProtection="1">
      <alignment horizontal="center" vertical="center"/>
    </xf>
    <xf numFmtId="0" fontId="0" fillId="7" borderId="1" xfId="0" applyFill="1" applyBorder="1" applyAlignment="1" applyProtection="1">
      <alignment horizontal="left" vertical="center" wrapText="1"/>
    </xf>
    <xf numFmtId="165" fontId="0" fillId="7" borderId="1" xfId="0" applyNumberFormat="1" applyFill="1" applyBorder="1" applyAlignment="1" applyProtection="1">
      <alignment horizontal="center" vertical="center"/>
    </xf>
    <xf numFmtId="0" fontId="2" fillId="7" borderId="9" xfId="0" applyFont="1" applyFill="1" applyBorder="1" applyAlignment="1" applyProtection="1">
      <alignment horizontal="center" vertical="center" wrapText="1"/>
    </xf>
    <xf numFmtId="0" fontId="2" fillId="7" borderId="11" xfId="0" applyFont="1" applyFill="1" applyBorder="1" applyAlignment="1" applyProtection="1">
      <alignment horizontal="center" vertical="center" wrapText="1"/>
    </xf>
    <xf numFmtId="0" fontId="0" fillId="7" borderId="12" xfId="0" applyFill="1" applyBorder="1" applyAlignment="1" applyProtection="1">
      <alignment horizontal="left" vertical="center" wrapText="1"/>
    </xf>
    <xf numFmtId="165" fontId="0" fillId="7" borderId="12" xfId="0" applyNumberFormat="1" applyFill="1" applyBorder="1" applyAlignment="1" applyProtection="1">
      <alignment horizontal="center" vertical="center"/>
    </xf>
    <xf numFmtId="8" fontId="0" fillId="7" borderId="12" xfId="0" applyNumberFormat="1" applyFill="1" applyBorder="1" applyAlignment="1" applyProtection="1">
      <alignment horizontal="center" vertical="center"/>
    </xf>
    <xf numFmtId="14" fontId="0" fillId="7" borderId="56" xfId="0" applyNumberFormat="1" applyFill="1" applyBorder="1" applyAlignment="1" applyProtection="1">
      <alignment horizontal="center" vertical="center" wrapText="1"/>
    </xf>
    <xf numFmtId="8" fontId="0" fillId="7" borderId="1" xfId="0" applyNumberFormat="1" applyFill="1" applyBorder="1" applyAlignment="1" applyProtection="1">
      <alignment horizontal="center" vertical="center"/>
    </xf>
    <xf numFmtId="14" fontId="2" fillId="7" borderId="56" xfId="0" applyNumberFormat="1" applyFont="1" applyFill="1" applyBorder="1" applyAlignment="1" applyProtection="1">
      <alignment horizontal="center" vertical="center"/>
    </xf>
    <xf numFmtId="0" fontId="0" fillId="7" borderId="12" xfId="0" applyFill="1" applyBorder="1" applyAlignment="1" applyProtection="1">
      <alignment vertical="center" wrapText="1"/>
    </xf>
    <xf numFmtId="14" fontId="0" fillId="7" borderId="13" xfId="0" applyNumberFormat="1" applyFill="1" applyBorder="1" applyAlignment="1" applyProtection="1">
      <alignment horizontal="center" vertical="center"/>
    </xf>
    <xf numFmtId="14" fontId="0" fillId="7" borderId="10" xfId="0" applyNumberFormat="1" applyFill="1" applyBorder="1" applyAlignment="1" applyProtection="1">
      <alignment horizontal="center" vertical="center"/>
    </xf>
    <xf numFmtId="0" fontId="0" fillId="7" borderId="9" xfId="0" applyFill="1" applyBorder="1" applyAlignment="1" applyProtection="1">
      <alignment horizontal="center" vertical="center"/>
    </xf>
    <xf numFmtId="14" fontId="0" fillId="7" borderId="13" xfId="0" applyNumberFormat="1" applyFill="1" applyBorder="1" applyAlignment="1" applyProtection="1">
      <alignment horizontal="center" vertical="center" wrapText="1"/>
    </xf>
    <xf numFmtId="165" fontId="0" fillId="7" borderId="1" xfId="0" applyNumberFormat="1" applyFill="1" applyBorder="1" applyAlignment="1" applyProtection="1">
      <alignment horizontal="center" vertical="center" wrapText="1"/>
    </xf>
    <xf numFmtId="14" fontId="0" fillId="7" borderId="10" xfId="0" applyNumberFormat="1" applyFill="1" applyBorder="1" applyAlignment="1" applyProtection="1">
      <alignment horizontal="center" vertical="center" wrapText="1"/>
    </xf>
    <xf numFmtId="0" fontId="6" fillId="7" borderId="1" xfId="0" applyFont="1" applyFill="1" applyBorder="1" applyAlignment="1" applyProtection="1">
      <alignment horizontal="center" vertical="center" wrapText="1"/>
    </xf>
    <xf numFmtId="166" fontId="0" fillId="7" borderId="1" xfId="0" applyNumberFormat="1" applyFill="1" applyBorder="1" applyAlignment="1" applyProtection="1">
      <alignment horizontal="center" vertical="center" wrapText="1"/>
    </xf>
    <xf numFmtId="8" fontId="0" fillId="7" borderId="12" xfId="0" applyNumberFormat="1" applyFill="1" applyBorder="1" applyAlignment="1" applyProtection="1">
      <alignment horizontal="center" vertical="center" wrapText="1"/>
    </xf>
    <xf numFmtId="14" fontId="0" fillId="7" borderId="10" xfId="0" applyNumberFormat="1" applyFill="1" applyBorder="1" applyAlignment="1">
      <alignment horizontal="center" vertical="center" wrapText="1"/>
    </xf>
    <xf numFmtId="0" fontId="0" fillId="7" borderId="9" xfId="0" applyFill="1" applyBorder="1" applyAlignment="1">
      <alignment horizontal="center" vertical="center" wrapText="1"/>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12" xfId="0" applyFill="1" applyBorder="1" applyAlignment="1">
      <alignment horizontal="center" vertical="center"/>
    </xf>
    <xf numFmtId="8" fontId="0" fillId="7" borderId="1" xfId="0" applyNumberFormat="1" applyFill="1" applyBorder="1" applyAlignment="1">
      <alignment horizontal="center" vertical="center"/>
    </xf>
    <xf numFmtId="8" fontId="0" fillId="7" borderId="12" xfId="0" applyNumberFormat="1" applyFill="1" applyBorder="1" applyAlignment="1">
      <alignment horizontal="center" vertical="center"/>
    </xf>
    <xf numFmtId="14" fontId="0" fillId="7" borderId="10" xfId="0" applyNumberFormat="1" applyFill="1" applyBorder="1" applyAlignment="1">
      <alignment horizontal="center" vertical="center"/>
    </xf>
    <xf numFmtId="14" fontId="0" fillId="7" borderId="13" xfId="0" applyNumberFormat="1" applyFill="1" applyBorder="1" applyAlignment="1">
      <alignment horizontal="center" vertical="center"/>
    </xf>
    <xf numFmtId="0" fontId="0" fillId="7" borderId="12" xfId="0" applyFill="1" applyBorder="1" applyAlignment="1">
      <alignment horizontal="center" vertical="center" wrapText="1"/>
    </xf>
    <xf numFmtId="0" fontId="0" fillId="7" borderId="36" xfId="0" applyFill="1" applyBorder="1" applyAlignment="1">
      <alignment horizontal="center" vertical="center"/>
    </xf>
    <xf numFmtId="0" fontId="0" fillId="7" borderId="1" xfId="0" applyFill="1" applyBorder="1" applyAlignment="1">
      <alignment horizontal="center" vertical="center"/>
    </xf>
    <xf numFmtId="14" fontId="0" fillId="5" borderId="24" xfId="0" applyNumberFormat="1" applyFill="1" applyBorder="1"/>
    <xf numFmtId="0" fontId="0" fillId="7" borderId="2" xfId="0" applyFill="1" applyBorder="1" applyAlignment="1">
      <alignment horizontal="center" vertical="center" wrapText="1"/>
    </xf>
    <xf numFmtId="0" fontId="0" fillId="7" borderId="4" xfId="0" applyFill="1" applyBorder="1" applyAlignment="1">
      <alignment horizontal="center" vertical="center" wrapText="1"/>
    </xf>
    <xf numFmtId="0" fontId="0" fillId="7" borderId="2" xfId="0" applyFill="1" applyBorder="1" applyAlignment="1">
      <alignment horizontal="center" vertical="center"/>
    </xf>
    <xf numFmtId="0" fontId="0" fillId="7" borderId="36" xfId="0" applyFill="1" applyBorder="1" applyAlignment="1">
      <alignment horizontal="center" vertical="center"/>
    </xf>
    <xf numFmtId="0" fontId="0" fillId="7" borderId="20" xfId="0" applyFill="1" applyBorder="1" applyAlignment="1">
      <alignment horizontal="center" vertical="center" wrapText="1"/>
    </xf>
    <xf numFmtId="0" fontId="0" fillId="7" borderId="1"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2"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2" fillId="7" borderId="9"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7" borderId="7" xfId="0" applyFill="1" applyBorder="1" applyAlignment="1">
      <alignment horizontal="center" vertical="center"/>
    </xf>
    <xf numFmtId="0" fontId="0" fillId="7" borderId="7" xfId="0" applyFill="1" applyBorder="1" applyAlignment="1">
      <alignment horizontal="center" vertical="center" wrapText="1"/>
    </xf>
    <xf numFmtId="0" fontId="0" fillId="0" borderId="7" xfId="0"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wrapText="1"/>
    </xf>
    <xf numFmtId="0" fontId="0" fillId="0" borderId="22" xfId="0" applyBorder="1" applyAlignment="1">
      <alignment horizontal="center" vertical="center"/>
    </xf>
    <xf numFmtId="0" fontId="0" fillId="5" borderId="7" xfId="0" applyFill="1" applyBorder="1" applyAlignment="1">
      <alignment horizontal="center" vertical="center"/>
    </xf>
    <xf numFmtId="0" fontId="0" fillId="5" borderId="1" xfId="0" applyFill="1" applyBorder="1" applyAlignment="1">
      <alignment horizontal="center"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7" xfId="0" applyFill="1" applyBorder="1" applyAlignment="1">
      <alignment horizontal="center" vertical="center" wrapText="1"/>
    </xf>
    <xf numFmtId="0" fontId="0" fillId="5" borderId="1" xfId="0" applyFill="1" applyBorder="1" applyAlignment="1">
      <alignment horizontal="center" vertical="center" wrapText="1"/>
    </xf>
    <xf numFmtId="0" fontId="0" fillId="5" borderId="31"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xf>
    <xf numFmtId="0" fontId="0" fillId="5" borderId="4" xfId="0" applyFill="1" applyBorder="1" applyAlignment="1">
      <alignment horizontal="center" vertical="center" wrapText="1"/>
    </xf>
    <xf numFmtId="0" fontId="0" fillId="5" borderId="12" xfId="0" applyFill="1" applyBorder="1" applyAlignment="1">
      <alignment horizontal="center" vertical="center" wrapText="1"/>
    </xf>
    <xf numFmtId="8" fontId="0" fillId="7" borderId="36" xfId="0" applyNumberFormat="1" applyFill="1" applyBorder="1" applyAlignment="1">
      <alignment horizontal="center" vertical="center"/>
    </xf>
    <xf numFmtId="0" fontId="0" fillId="5" borderId="2" xfId="0" applyFill="1" applyBorder="1" applyAlignment="1">
      <alignment horizontal="center" vertical="center" wrapText="1"/>
    </xf>
    <xf numFmtId="0" fontId="0" fillId="7" borderId="22" xfId="0" applyFill="1" applyBorder="1" applyAlignment="1">
      <alignment horizontal="center" vertical="center"/>
    </xf>
    <xf numFmtId="0" fontId="0" fillId="7" borderId="4" xfId="0" applyFill="1"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wrapText="1"/>
    </xf>
    <xf numFmtId="0" fontId="0" fillId="5" borderId="26" xfId="0" applyFill="1" applyBorder="1" applyAlignment="1">
      <alignment horizontal="center" vertical="center" wrapText="1"/>
    </xf>
    <xf numFmtId="0" fontId="0" fillId="5" borderId="25" xfId="0" applyFill="1" applyBorder="1" applyAlignment="1">
      <alignment horizontal="center" vertical="center" wrapText="1"/>
    </xf>
    <xf numFmtId="0" fontId="6" fillId="7" borderId="2" xfId="0" applyFont="1" applyFill="1" applyBorder="1" applyAlignment="1">
      <alignment horizontal="center" vertical="center" wrapText="1"/>
    </xf>
    <xf numFmtId="0" fontId="0" fillId="7" borderId="22" xfId="0" applyFill="1" applyBorder="1" applyAlignment="1">
      <alignment horizontal="center" vertical="center" wrapText="1"/>
    </xf>
    <xf numFmtId="0" fontId="6" fillId="5" borderId="12" xfId="0" applyFont="1" applyFill="1" applyBorder="1" applyAlignment="1">
      <alignment horizontal="center" vertical="center" wrapText="1"/>
    </xf>
    <xf numFmtId="0" fontId="0" fillId="0" borderId="26" xfId="0" applyBorder="1" applyAlignment="1">
      <alignment horizontal="center" vertical="center" wrapText="1"/>
    </xf>
    <xf numFmtId="0" fontId="2" fillId="7" borderId="7" xfId="0" applyFont="1" applyFill="1" applyBorder="1" applyAlignment="1">
      <alignment horizontal="center" vertical="center" wrapText="1"/>
    </xf>
    <xf numFmtId="0" fontId="6" fillId="0" borderId="22" xfId="0" applyFont="1" applyBorder="1" applyAlignment="1">
      <alignment horizontal="center" vertical="center" wrapText="1"/>
    </xf>
    <xf numFmtId="0" fontId="0" fillId="0" borderId="12" xfId="0" applyBorder="1" applyAlignment="1">
      <alignment horizontal="center"/>
    </xf>
    <xf numFmtId="0" fontId="6" fillId="0" borderId="2" xfId="0" applyFont="1" applyBorder="1" applyAlignment="1">
      <alignment horizontal="center" vertical="center" wrapText="1"/>
    </xf>
    <xf numFmtId="14" fontId="12" fillId="2" borderId="22" xfId="0" applyNumberFormat="1" applyFont="1" applyFill="1" applyBorder="1" applyAlignment="1">
      <alignment vertical="center" wrapText="1"/>
    </xf>
    <xf numFmtId="0" fontId="12" fillId="9" borderId="39" xfId="0" applyFont="1" applyFill="1" applyBorder="1" applyAlignment="1">
      <alignment horizontal="center" vertical="center"/>
    </xf>
    <xf numFmtId="0" fontId="12" fillId="0" borderId="54" xfId="0" applyFont="1" applyBorder="1" applyAlignment="1">
      <alignment horizontal="center" vertical="center"/>
    </xf>
    <xf numFmtId="0" fontId="12" fillId="0" borderId="27" xfId="0" applyFont="1" applyBorder="1" applyAlignment="1">
      <alignment horizontal="center" vertical="center"/>
    </xf>
    <xf numFmtId="0" fontId="12" fillId="0" borderId="45" xfId="0" applyFont="1" applyBorder="1" applyAlignment="1">
      <alignment horizontal="center" vertical="center"/>
    </xf>
    <xf numFmtId="14" fontId="11" fillId="0" borderId="55" xfId="0" applyNumberFormat="1" applyFont="1" applyBorder="1" applyAlignment="1">
      <alignment horizontal="center" vertical="center"/>
    </xf>
    <xf numFmtId="14" fontId="11" fillId="0" borderId="32" xfId="0" applyNumberFormat="1" applyFont="1" applyBorder="1" applyAlignment="1">
      <alignment horizontal="center" vertical="center"/>
    </xf>
    <xf numFmtId="14" fontId="11" fillId="0" borderId="5" xfId="0" applyNumberFormat="1" applyFont="1" applyBorder="1" applyAlignment="1">
      <alignment horizontal="center" vertical="center"/>
    </xf>
    <xf numFmtId="14" fontId="11" fillId="0" borderId="10" xfId="0" applyNumberFormat="1" applyFont="1" applyBorder="1" applyAlignment="1">
      <alignment horizontal="center" vertical="center"/>
    </xf>
    <xf numFmtId="0" fontId="12" fillId="0" borderId="57" xfId="0" applyFont="1" applyBorder="1" applyAlignment="1">
      <alignment horizontal="center" vertical="center"/>
    </xf>
    <xf numFmtId="14" fontId="11" fillId="0" borderId="38" xfId="0" applyNumberFormat="1" applyFont="1" applyBorder="1" applyAlignment="1">
      <alignment horizontal="center" vertical="center"/>
    </xf>
    <xf numFmtId="14" fontId="11" fillId="0" borderId="13" xfId="0" applyNumberFormat="1" applyFont="1" applyBorder="1" applyAlignment="1">
      <alignment horizontal="center" vertical="center"/>
    </xf>
    <xf numFmtId="0" fontId="2" fillId="7" borderId="35" xfId="0" applyFont="1" applyFill="1" applyBorder="1" applyAlignment="1">
      <alignment horizontal="center" vertical="center" wrapText="1"/>
    </xf>
    <xf numFmtId="0" fontId="0" fillId="7" borderId="36" xfId="0" applyFill="1" applyBorder="1" applyAlignment="1">
      <alignment horizontal="center" vertical="center" wrapText="1"/>
    </xf>
    <xf numFmtId="14" fontId="0" fillId="7" borderId="36" xfId="0" applyNumberFormat="1" applyFill="1" applyBorder="1" applyAlignment="1">
      <alignment horizontal="center" vertical="center" wrapText="1"/>
    </xf>
    <xf numFmtId="0" fontId="0" fillId="7" borderId="37" xfId="0" applyFill="1" applyBorder="1" applyAlignment="1">
      <alignment vertical="center"/>
    </xf>
    <xf numFmtId="44" fontId="12" fillId="2" borderId="22" xfId="1" applyFont="1" applyFill="1" applyBorder="1" applyAlignment="1">
      <alignment horizontal="center" vertical="center" wrapText="1"/>
    </xf>
    <xf numFmtId="0" fontId="0" fillId="7" borderId="66" xfId="0" applyFill="1" applyBorder="1" applyAlignment="1">
      <alignment horizontal="center" vertical="center" wrapText="1"/>
    </xf>
    <xf numFmtId="0" fontId="0"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2" fillId="0" borderId="26" xfId="0" applyFont="1" applyBorder="1" applyAlignment="1">
      <alignment horizontal="center" vertical="center"/>
    </xf>
    <xf numFmtId="0" fontId="12" fillId="0" borderId="58" xfId="0" applyFont="1" applyBorder="1" applyAlignment="1">
      <alignment horizontal="center" vertical="center"/>
    </xf>
    <xf numFmtId="0" fontId="15" fillId="5" borderId="7"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0" borderId="44" xfId="0" applyFont="1" applyBorder="1" applyAlignment="1">
      <alignment horizontal="center" vertical="center"/>
    </xf>
    <xf numFmtId="0" fontId="15" fillId="0" borderId="1" xfId="0" applyFont="1" applyFill="1" applyBorder="1" applyAlignment="1">
      <alignment horizontal="center" vertical="center" wrapText="1"/>
    </xf>
    <xf numFmtId="0" fontId="14" fillId="8" borderId="29" xfId="0" applyFont="1" applyFill="1" applyBorder="1" applyAlignment="1">
      <alignment horizontal="center" vertical="center"/>
    </xf>
    <xf numFmtId="0" fontId="14" fillId="8" borderId="28" xfId="0" applyFont="1" applyFill="1" applyBorder="1" applyAlignment="1">
      <alignment horizontal="center" vertical="center"/>
    </xf>
    <xf numFmtId="0" fontId="14" fillId="8" borderId="30" xfId="0" applyFont="1" applyFill="1" applyBorder="1" applyAlignment="1">
      <alignment horizontal="center" vertical="center"/>
    </xf>
    <xf numFmtId="44" fontId="11" fillId="7" borderId="6" xfId="0" applyNumberFormat="1" applyFont="1" applyFill="1" applyBorder="1" applyAlignment="1">
      <alignment horizontal="center" vertical="center"/>
    </xf>
    <xf numFmtId="44" fontId="11" fillId="7" borderId="8" xfId="0" applyNumberFormat="1" applyFont="1" applyFill="1" applyBorder="1" applyAlignment="1">
      <alignment horizontal="center" vertical="center"/>
    </xf>
    <xf numFmtId="44" fontId="11" fillId="7" borderId="9" xfId="0" applyNumberFormat="1" applyFont="1" applyFill="1" applyBorder="1" applyAlignment="1">
      <alignment horizontal="center" vertical="center"/>
    </xf>
    <xf numFmtId="44" fontId="11" fillId="7" borderId="10" xfId="0" applyNumberFormat="1" applyFont="1" applyFill="1" applyBorder="1" applyAlignment="1">
      <alignment horizontal="center" vertical="center"/>
    </xf>
    <xf numFmtId="0" fontId="12" fillId="8" borderId="17" xfId="0" applyFont="1" applyFill="1" applyBorder="1" applyAlignment="1">
      <alignment horizontal="center" vertical="center" wrapText="1"/>
    </xf>
    <xf numFmtId="0" fontId="12" fillId="8" borderId="19" xfId="0" applyFont="1" applyFill="1" applyBorder="1" applyAlignment="1">
      <alignment horizontal="center" vertical="center" wrapText="1"/>
    </xf>
    <xf numFmtId="0" fontId="12" fillId="8" borderId="40" xfId="0" applyFont="1" applyFill="1" applyBorder="1" applyAlignment="1">
      <alignment horizontal="center" vertical="center" wrapText="1"/>
    </xf>
    <xf numFmtId="0" fontId="12" fillId="8" borderId="41" xfId="0" applyFont="1" applyFill="1" applyBorder="1" applyAlignment="1">
      <alignment horizontal="center" vertical="center" wrapText="1"/>
    </xf>
    <xf numFmtId="44" fontId="11" fillId="7" borderId="20" xfId="0" applyNumberFormat="1" applyFont="1" applyFill="1" applyBorder="1" applyAlignment="1">
      <alignment horizontal="center" vertical="center"/>
    </xf>
    <xf numFmtId="44" fontId="11" fillId="7" borderId="24" xfId="0" applyNumberFormat="1" applyFont="1" applyFill="1" applyBorder="1" applyAlignment="1">
      <alignment horizontal="center" vertical="center"/>
    </xf>
    <xf numFmtId="44" fontId="12" fillId="8" borderId="25" xfId="0" applyNumberFormat="1" applyFont="1" applyFill="1" applyBorder="1" applyAlignment="1">
      <alignment horizontal="center" vertical="center"/>
    </xf>
    <xf numFmtId="44" fontId="12" fillId="8" borderId="27" xfId="0" applyNumberFormat="1" applyFont="1" applyFill="1" applyBorder="1" applyAlignment="1">
      <alignment horizontal="center" vertical="center"/>
    </xf>
    <xf numFmtId="0" fontId="14" fillId="8" borderId="25" xfId="0" applyFont="1" applyFill="1" applyBorder="1" applyAlignment="1">
      <alignment horizontal="center" vertical="center"/>
    </xf>
    <xf numFmtId="0" fontId="14" fillId="8" borderId="26" xfId="0" applyFont="1" applyFill="1" applyBorder="1" applyAlignment="1">
      <alignment horizontal="center" vertical="center"/>
    </xf>
    <xf numFmtId="0" fontId="14" fillId="8" borderId="27"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6"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19" xfId="0" applyFont="1" applyFill="1" applyBorder="1" applyAlignment="1">
      <alignment horizontal="center" vertical="center"/>
    </xf>
    <xf numFmtId="0" fontId="4" fillId="6" borderId="63" xfId="0" applyFont="1" applyFill="1" applyBorder="1" applyAlignment="1">
      <alignment horizontal="center" vertical="center"/>
    </xf>
    <xf numFmtId="0" fontId="4" fillId="6" borderId="7" xfId="0" applyFont="1" applyFill="1" applyBorder="1" applyAlignment="1">
      <alignment horizontal="center" vertical="center"/>
    </xf>
    <xf numFmtId="0" fontId="0" fillId="7" borderId="2" xfId="0" applyFill="1" applyBorder="1" applyAlignment="1">
      <alignment horizontal="center" vertical="center"/>
    </xf>
    <xf numFmtId="0" fontId="0" fillId="7" borderId="36" xfId="0" applyFill="1" applyBorder="1" applyAlignment="1">
      <alignment horizontal="center" vertical="center"/>
    </xf>
    <xf numFmtId="0" fontId="0" fillId="7" borderId="20" xfId="0" applyFill="1" applyBorder="1" applyAlignment="1">
      <alignment horizontal="center" vertical="center" wrapText="1"/>
    </xf>
    <xf numFmtId="0" fontId="0" fillId="7" borderId="35" xfId="0" applyFill="1" applyBorder="1" applyAlignment="1">
      <alignment horizontal="center" vertical="center" wrapText="1"/>
    </xf>
    <xf numFmtId="14" fontId="0" fillId="7" borderId="10" xfId="0" applyNumberFormat="1" applyFill="1" applyBorder="1" applyAlignment="1">
      <alignment horizontal="center" vertical="center" wrapText="1"/>
    </xf>
    <xf numFmtId="14" fontId="0" fillId="7" borderId="13" xfId="0" applyNumberFormat="1" applyFill="1" applyBorder="1" applyAlignment="1">
      <alignment horizontal="center" vertical="center" wrapText="1"/>
    </xf>
    <xf numFmtId="0" fontId="10" fillId="6" borderId="48" xfId="0" applyFont="1" applyFill="1" applyBorder="1" applyAlignment="1">
      <alignment horizontal="right" vertical="center"/>
    </xf>
    <xf numFmtId="0" fontId="10" fillId="6" borderId="49" xfId="0" applyFont="1" applyFill="1" applyBorder="1" applyAlignment="1">
      <alignment horizontal="right" vertical="center"/>
    </xf>
    <xf numFmtId="166" fontId="10" fillId="6" borderId="49" xfId="0" applyNumberFormat="1" applyFont="1" applyFill="1" applyBorder="1" applyAlignment="1">
      <alignment horizontal="center" vertical="center"/>
    </xf>
    <xf numFmtId="0" fontId="10" fillId="6" borderId="50" xfId="0" applyFont="1" applyFill="1" applyBorder="1" applyAlignment="1">
      <alignment horizontal="center" vertical="center"/>
    </xf>
    <xf numFmtId="164" fontId="0" fillId="7" borderId="1" xfId="0" applyNumberFormat="1" applyFill="1" applyBorder="1" applyAlignment="1">
      <alignment horizontal="center" vertical="center" wrapText="1"/>
    </xf>
    <xf numFmtId="164" fontId="0" fillId="7" borderId="12" xfId="0" applyNumberForma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9" fillId="8" borderId="17" xfId="0" applyFont="1" applyFill="1" applyBorder="1" applyAlignment="1">
      <alignment horizontal="center" vertical="center"/>
    </xf>
    <xf numFmtId="0" fontId="9" fillId="8" borderId="18" xfId="0" applyFont="1" applyFill="1" applyBorder="1" applyAlignment="1">
      <alignment horizontal="center" vertical="center"/>
    </xf>
    <xf numFmtId="0" fontId="9" fillId="8" borderId="19" xfId="0" applyFont="1" applyFill="1" applyBorder="1" applyAlignment="1">
      <alignment horizontal="center" vertical="center"/>
    </xf>
    <xf numFmtId="0" fontId="10" fillId="11" borderId="29" xfId="0" applyFont="1" applyFill="1" applyBorder="1" applyAlignment="1">
      <alignment horizontal="right" vertical="center"/>
    </xf>
    <xf numFmtId="0" fontId="10" fillId="11" borderId="28" xfId="0" applyFont="1" applyFill="1" applyBorder="1" applyAlignment="1">
      <alignment horizontal="right" vertical="center"/>
    </xf>
    <xf numFmtId="0" fontId="3" fillId="6" borderId="6" xfId="0" applyFont="1" applyFill="1" applyBorder="1" applyAlignment="1">
      <alignment horizontal="center" vertical="center"/>
    </xf>
    <xf numFmtId="0" fontId="3" fillId="6" borderId="63"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9" fillId="8" borderId="28" xfId="0" applyFont="1" applyFill="1" applyBorder="1" applyAlignment="1">
      <alignment horizontal="center" vertical="center"/>
    </xf>
    <xf numFmtId="0" fontId="9" fillId="8" borderId="30" xfId="0" applyFont="1" applyFill="1" applyBorder="1" applyAlignment="1">
      <alignment horizontal="center" vertical="center"/>
    </xf>
    <xf numFmtId="0" fontId="9" fillId="8" borderId="21" xfId="0" applyFont="1" applyFill="1" applyBorder="1" applyAlignment="1">
      <alignment horizontal="center" vertical="center"/>
    </xf>
    <xf numFmtId="0" fontId="9" fillId="8" borderId="22" xfId="0" applyFont="1" applyFill="1" applyBorder="1" applyAlignment="1">
      <alignment horizontal="center" vertical="center"/>
    </xf>
    <xf numFmtId="0" fontId="9" fillId="8" borderId="23" xfId="0" applyFont="1" applyFill="1" applyBorder="1" applyAlignment="1">
      <alignment horizontal="center" vertical="center"/>
    </xf>
    <xf numFmtId="0" fontId="3" fillId="6" borderId="43" xfId="0" applyFont="1" applyFill="1" applyBorder="1" applyAlignment="1">
      <alignment horizontal="center" vertical="center" wrapText="1"/>
    </xf>
    <xf numFmtId="0" fontId="3" fillId="6" borderId="42" xfId="0" applyFont="1" applyFill="1" applyBorder="1" applyAlignment="1">
      <alignment horizontal="center" vertical="center" wrapText="1"/>
    </xf>
    <xf numFmtId="165" fontId="10" fillId="6" borderId="49" xfId="0" applyNumberFormat="1" applyFont="1" applyFill="1" applyBorder="1" applyAlignment="1">
      <alignment horizontal="center" vertical="center"/>
    </xf>
    <xf numFmtId="165" fontId="10" fillId="6" borderId="50" xfId="0" applyNumberFormat="1" applyFont="1" applyFill="1" applyBorder="1" applyAlignment="1">
      <alignment horizontal="center" vertical="center"/>
    </xf>
    <xf numFmtId="0" fontId="3" fillId="6" borderId="0" xfId="0" applyFont="1" applyFill="1" applyBorder="1" applyAlignment="1">
      <alignment horizontal="center" vertical="center" wrapText="1"/>
    </xf>
    <xf numFmtId="0" fontId="3" fillId="6" borderId="62" xfId="0" applyFont="1" applyFill="1" applyBorder="1" applyAlignment="1">
      <alignment horizontal="center" vertical="center" wrapText="1"/>
    </xf>
    <xf numFmtId="0" fontId="3" fillId="6" borderId="40" xfId="0" applyFont="1" applyFill="1" applyBorder="1" applyAlignment="1">
      <alignment horizontal="center" vertical="center" wrapText="1"/>
    </xf>
    <xf numFmtId="0" fontId="3" fillId="6" borderId="59" xfId="0" applyFont="1" applyFill="1" applyBorder="1" applyAlignment="1">
      <alignment horizontal="center" vertical="center" wrapText="1"/>
    </xf>
    <xf numFmtId="0" fontId="3" fillId="6" borderId="55"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32" xfId="0" applyFont="1" applyFill="1" applyBorder="1" applyAlignment="1">
      <alignment horizontal="center" vertical="center"/>
    </xf>
    <xf numFmtId="0" fontId="9" fillId="8" borderId="29" xfId="0" applyFont="1" applyFill="1" applyBorder="1" applyAlignment="1">
      <alignment horizontal="center" vertical="center"/>
    </xf>
    <xf numFmtId="0" fontId="10" fillId="11" borderId="48" xfId="0" applyFont="1" applyFill="1" applyBorder="1" applyAlignment="1">
      <alignment horizontal="right" vertical="center"/>
    </xf>
    <xf numFmtId="0" fontId="10" fillId="11" borderId="49" xfId="0" applyFont="1" applyFill="1" applyBorder="1" applyAlignment="1">
      <alignment horizontal="right" vertical="center"/>
    </xf>
    <xf numFmtId="0" fontId="3" fillId="6" borderId="41" xfId="0" applyFont="1" applyFill="1" applyBorder="1" applyAlignment="1">
      <alignment horizontal="center" vertical="center" wrapText="1"/>
    </xf>
    <xf numFmtId="0" fontId="3" fillId="6" borderId="61" xfId="0" applyFont="1" applyFill="1" applyBorder="1" applyAlignment="1">
      <alignment horizontal="center" vertical="center" wrapText="1"/>
    </xf>
    <xf numFmtId="0" fontId="10" fillId="6" borderId="29" xfId="0" applyFont="1" applyFill="1" applyBorder="1" applyAlignment="1">
      <alignment horizontal="right" vertical="center"/>
    </xf>
    <xf numFmtId="0" fontId="10" fillId="6" borderId="28" xfId="0" applyFont="1" applyFill="1" applyBorder="1" applyAlignment="1">
      <alignment horizontal="right" vertical="center"/>
    </xf>
    <xf numFmtId="166" fontId="10" fillId="6" borderId="28" xfId="0" applyNumberFormat="1" applyFont="1" applyFill="1" applyBorder="1" applyAlignment="1">
      <alignment horizontal="center" vertical="center"/>
    </xf>
    <xf numFmtId="0" fontId="10" fillId="6" borderId="30" xfId="0" applyFont="1" applyFill="1" applyBorder="1" applyAlignment="1">
      <alignment horizontal="center" vertical="center"/>
    </xf>
    <xf numFmtId="0" fontId="10" fillId="6" borderId="17" xfId="0" applyFont="1" applyFill="1" applyBorder="1" applyAlignment="1">
      <alignment horizontal="right" vertical="center"/>
    </xf>
    <xf numFmtId="0" fontId="10" fillId="6" borderId="18" xfId="0" applyFont="1" applyFill="1" applyBorder="1" applyAlignment="1">
      <alignment horizontal="right" vertical="center"/>
    </xf>
    <xf numFmtId="166" fontId="10" fillId="6" borderId="18" xfId="0" applyNumberFormat="1" applyFont="1" applyFill="1" applyBorder="1" applyAlignment="1">
      <alignment horizontal="center" vertical="center"/>
    </xf>
    <xf numFmtId="0" fontId="10" fillId="6" borderId="19" xfId="0" applyFont="1" applyFill="1" applyBorder="1" applyAlignment="1">
      <alignment horizontal="center" vertical="center"/>
    </xf>
    <xf numFmtId="8" fontId="0" fillId="7" borderId="2" xfId="0" applyNumberFormat="1" applyFill="1" applyBorder="1" applyAlignment="1">
      <alignment horizontal="center" vertical="center"/>
    </xf>
    <xf numFmtId="8" fontId="0" fillId="7" borderId="3" xfId="0" applyNumberFormat="1" applyFill="1" applyBorder="1" applyAlignment="1">
      <alignment horizontal="center" vertical="center"/>
    </xf>
    <xf numFmtId="8" fontId="0" fillId="7" borderId="4" xfId="0" applyNumberFormat="1" applyFill="1" applyBorder="1" applyAlignment="1">
      <alignment horizontal="center" vertical="center"/>
    </xf>
    <xf numFmtId="14" fontId="0" fillId="7" borderId="47" xfId="0" applyNumberFormat="1" applyFill="1" applyBorder="1" applyAlignment="1">
      <alignment horizontal="center" vertical="center" wrapText="1"/>
    </xf>
    <xf numFmtId="14" fontId="0" fillId="7" borderId="65" xfId="0" applyNumberFormat="1" applyFill="1" applyBorder="1" applyAlignment="1">
      <alignment horizontal="center" vertical="center" wrapText="1"/>
    </xf>
    <xf numFmtId="14" fontId="0" fillId="7" borderId="60" xfId="0" applyNumberFormat="1" applyFill="1" applyBorder="1" applyAlignment="1">
      <alignment horizontal="center" vertical="center" wrapText="1"/>
    </xf>
    <xf numFmtId="14" fontId="0" fillId="7" borderId="47" xfId="0" applyNumberFormat="1" applyFill="1" applyBorder="1" applyAlignment="1">
      <alignment horizontal="center" vertical="center"/>
    </xf>
    <xf numFmtId="14" fontId="0" fillId="7" borderId="60" xfId="0" applyNumberFormat="1" applyFill="1" applyBorder="1" applyAlignment="1">
      <alignment horizontal="center" vertical="center"/>
    </xf>
    <xf numFmtId="0" fontId="0" fillId="7" borderId="2" xfId="0" applyFill="1" applyBorder="1" applyAlignment="1">
      <alignment horizontal="center" vertical="center" wrapText="1"/>
    </xf>
    <xf numFmtId="0" fontId="0" fillId="7" borderId="3" xfId="0" applyFill="1" applyBorder="1" applyAlignment="1">
      <alignment horizontal="center" vertical="center" wrapText="1"/>
    </xf>
    <xf numFmtId="0" fontId="0" fillId="7" borderId="4" xfId="0" applyFill="1" applyBorder="1" applyAlignment="1">
      <alignment horizontal="center" vertical="center" wrapText="1"/>
    </xf>
    <xf numFmtId="0" fontId="10" fillId="6" borderId="40" xfId="0" applyFont="1" applyFill="1" applyBorder="1" applyAlignment="1">
      <alignment horizontal="right" vertical="center"/>
    </xf>
    <xf numFmtId="0" fontId="10" fillId="6" borderId="0" xfId="0" applyFont="1" applyFill="1" applyBorder="1" applyAlignment="1">
      <alignment horizontal="right" vertical="center"/>
    </xf>
    <xf numFmtId="166" fontId="10" fillId="6" borderId="0" xfId="0" applyNumberFormat="1" applyFont="1" applyFill="1" applyBorder="1" applyAlignment="1">
      <alignment horizontal="center" vertical="center"/>
    </xf>
    <xf numFmtId="0" fontId="10" fillId="6" borderId="41" xfId="0" applyFont="1" applyFill="1" applyBorder="1" applyAlignment="1">
      <alignment horizontal="center" vertical="center"/>
    </xf>
    <xf numFmtId="0" fontId="8" fillId="0" borderId="0" xfId="0" applyFont="1" applyBorder="1" applyAlignment="1">
      <alignment horizontal="center" vertical="center"/>
    </xf>
    <xf numFmtId="0" fontId="0" fillId="7" borderId="9" xfId="0" applyFill="1" applyBorder="1" applyAlignment="1">
      <alignment horizontal="center" vertical="center" wrapText="1"/>
    </xf>
    <xf numFmtId="0" fontId="0" fillId="7" borderId="1" xfId="0" applyFill="1" applyBorder="1" applyAlignment="1">
      <alignment horizontal="center" vertical="center"/>
    </xf>
    <xf numFmtId="165" fontId="0" fillId="7" borderId="1" xfId="1" applyNumberFormat="1" applyFont="1" applyFill="1" applyBorder="1" applyAlignment="1">
      <alignment horizontal="center" vertical="center"/>
    </xf>
    <xf numFmtId="0" fontId="0" fillId="7" borderId="1"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12" xfId="0" applyFill="1" applyBorder="1" applyAlignment="1">
      <alignment horizontal="center" vertical="center"/>
    </xf>
    <xf numFmtId="0" fontId="2" fillId="7" borderId="1" xfId="0" applyFont="1" applyFill="1" applyBorder="1" applyAlignment="1">
      <alignment horizontal="center" vertical="center" wrapText="1"/>
    </xf>
    <xf numFmtId="0" fontId="2" fillId="7" borderId="12" xfId="0" applyFont="1" applyFill="1" applyBorder="1" applyAlignment="1">
      <alignment horizontal="center" vertical="center" wrapText="1"/>
    </xf>
    <xf numFmtId="8" fontId="0" fillId="7" borderId="1" xfId="0" applyNumberFormat="1" applyFill="1" applyBorder="1" applyAlignment="1">
      <alignment horizontal="center" vertical="center"/>
    </xf>
    <xf numFmtId="8" fontId="0" fillId="7" borderId="12" xfId="0" applyNumberFormat="1" applyFill="1" applyBorder="1" applyAlignment="1">
      <alignment horizontal="center" vertical="center"/>
    </xf>
    <xf numFmtId="14" fontId="0" fillId="7" borderId="10" xfId="0" applyNumberFormat="1" applyFill="1" applyBorder="1" applyAlignment="1">
      <alignment horizontal="center" vertical="center"/>
    </xf>
    <xf numFmtId="14" fontId="0" fillId="7" borderId="13" xfId="0" applyNumberFormat="1" applyFill="1" applyBorder="1" applyAlignment="1">
      <alignment horizontal="center" vertical="center"/>
    </xf>
    <xf numFmtId="0" fontId="0" fillId="7" borderId="12" xfId="0" applyFill="1" applyBorder="1" applyAlignment="1">
      <alignment horizontal="center" vertical="center" wrapText="1"/>
    </xf>
    <xf numFmtId="0" fontId="9" fillId="8" borderId="29" xfId="0" applyFont="1" applyFill="1" applyBorder="1" applyAlignment="1">
      <alignment horizontal="center"/>
    </xf>
    <xf numFmtId="0" fontId="9" fillId="8" borderId="28" xfId="0" applyFont="1" applyFill="1" applyBorder="1" applyAlignment="1">
      <alignment horizontal="center"/>
    </xf>
    <xf numFmtId="0" fontId="9" fillId="8" borderId="30" xfId="0" applyFont="1" applyFill="1" applyBorder="1" applyAlignment="1">
      <alignment horizontal="center"/>
    </xf>
    <xf numFmtId="0" fontId="9" fillId="8" borderId="17" xfId="0" applyFont="1" applyFill="1" applyBorder="1" applyAlignment="1">
      <alignment horizontal="center"/>
    </xf>
    <xf numFmtId="0" fontId="9" fillId="8" borderId="18" xfId="0" applyFont="1" applyFill="1" applyBorder="1" applyAlignment="1">
      <alignment horizontal="center"/>
    </xf>
    <xf numFmtId="0" fontId="9" fillId="8" borderId="19" xfId="0" applyFont="1" applyFill="1" applyBorder="1" applyAlignment="1">
      <alignment horizontal="center"/>
    </xf>
    <xf numFmtId="0" fontId="10" fillId="6" borderId="40" xfId="0" applyFont="1" applyFill="1" applyBorder="1" applyAlignment="1">
      <alignment horizontal="right"/>
    </xf>
    <xf numFmtId="0" fontId="10" fillId="6" borderId="0" xfId="0" applyFont="1" applyFill="1" applyBorder="1" applyAlignment="1">
      <alignment horizontal="right"/>
    </xf>
    <xf numFmtId="166" fontId="10" fillId="6" borderId="0" xfId="0" applyNumberFormat="1" applyFont="1" applyFill="1" applyBorder="1" applyAlignment="1">
      <alignment horizontal="center"/>
    </xf>
    <xf numFmtId="0" fontId="10" fillId="6" borderId="41" xfId="0" applyFont="1" applyFill="1" applyBorder="1" applyAlignment="1">
      <alignment horizontal="center"/>
    </xf>
    <xf numFmtId="165" fontId="0" fillId="10" borderId="10" xfId="0" applyNumberFormat="1" applyFont="1" applyFill="1" applyBorder="1" applyAlignment="1" applyProtection="1">
      <alignment horizontal="center" vertical="center"/>
      <protection locked="0"/>
    </xf>
    <xf numFmtId="14" fontId="0" fillId="10" borderId="1" xfId="0" applyNumberFormat="1" applyFont="1" applyFill="1" applyBorder="1" applyAlignment="1" applyProtection="1">
      <alignment horizontal="center" vertical="center"/>
      <protection locked="0"/>
    </xf>
    <xf numFmtId="14" fontId="0" fillId="10" borderId="5" xfId="0" applyNumberFormat="1" applyFont="1" applyFill="1" applyBorder="1" applyAlignment="1" applyProtection="1">
      <alignment horizontal="center" vertical="center"/>
      <protection locked="0"/>
    </xf>
    <xf numFmtId="165" fontId="0" fillId="10" borderId="13" xfId="0" applyNumberFormat="1" applyFont="1" applyFill="1" applyBorder="1" applyAlignment="1" applyProtection="1">
      <alignment horizontal="center" vertical="center"/>
      <protection locked="0"/>
    </xf>
    <xf numFmtId="14" fontId="0" fillId="10" borderId="12" xfId="0" applyNumberFormat="1" applyFont="1" applyFill="1" applyBorder="1" applyAlignment="1" applyProtection="1">
      <alignment horizontal="center" vertical="center"/>
      <protection locked="0"/>
    </xf>
    <xf numFmtId="14" fontId="0" fillId="10" borderId="38" xfId="0" applyNumberFormat="1" applyFont="1" applyFill="1" applyBorder="1" applyAlignment="1" applyProtection="1">
      <alignment horizontal="center" vertical="center"/>
      <protection locked="0"/>
    </xf>
    <xf numFmtId="0" fontId="3" fillId="6" borderId="22"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31"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65" xfId="0" applyFont="1" applyFill="1" applyBorder="1" applyAlignment="1">
      <alignment horizontal="center" vertical="center" wrapText="1"/>
    </xf>
    <xf numFmtId="0" fontId="3" fillId="6" borderId="60"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10" fillId="6" borderId="0" xfId="0" applyFont="1" applyFill="1" applyAlignment="1">
      <alignment horizontal="right" vertical="center"/>
    </xf>
    <xf numFmtId="166" fontId="10" fillId="6" borderId="0" xfId="0" applyNumberFormat="1" applyFont="1" applyFill="1" applyAlignment="1">
      <alignment horizontal="center" vertical="center"/>
    </xf>
    <xf numFmtId="0" fontId="2" fillId="7" borderId="9" xfId="0" applyFont="1" applyFill="1" applyBorder="1" applyAlignment="1">
      <alignment horizontal="center" vertical="center" wrapText="1"/>
    </xf>
    <xf numFmtId="8" fontId="0" fillId="7" borderId="1" xfId="0" applyNumberFormat="1" applyFill="1" applyBorder="1" applyAlignment="1">
      <alignment horizontal="center" vertical="center" wrapText="1"/>
    </xf>
    <xf numFmtId="0" fontId="0" fillId="7" borderId="6" xfId="0" applyFill="1" applyBorder="1" applyAlignment="1">
      <alignment horizontal="center" vertical="center" wrapText="1"/>
    </xf>
    <xf numFmtId="0" fontId="0" fillId="7" borderId="7" xfId="0" applyFill="1" applyBorder="1" applyAlignment="1">
      <alignment horizontal="center" vertical="center"/>
    </xf>
    <xf numFmtId="0" fontId="0" fillId="7" borderId="7" xfId="0" applyFill="1" applyBorder="1" applyAlignment="1">
      <alignment horizontal="center" vertical="center" wrapText="1"/>
    </xf>
    <xf numFmtId="14" fontId="0" fillId="7" borderId="23" xfId="0" applyNumberFormat="1" applyFill="1" applyBorder="1" applyAlignment="1">
      <alignment horizontal="center" vertical="center" wrapText="1"/>
    </xf>
    <xf numFmtId="14" fontId="0" fillId="7" borderId="34" xfId="0" applyNumberFormat="1" applyFill="1" applyBorder="1" applyAlignment="1">
      <alignment horizontal="center" vertical="center" wrapText="1"/>
    </xf>
    <xf numFmtId="14" fontId="0" fillId="7" borderId="37" xfId="0" applyNumberForma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10" fillId="11" borderId="48" xfId="0" applyFont="1" applyFill="1" applyBorder="1" applyAlignment="1" applyProtection="1">
      <alignment horizontal="right" vertical="center"/>
    </xf>
    <xf numFmtId="0" fontId="10" fillId="11" borderId="49" xfId="0" applyFont="1" applyFill="1" applyBorder="1" applyAlignment="1" applyProtection="1">
      <alignment horizontal="right" vertical="center"/>
    </xf>
    <xf numFmtId="0" fontId="3" fillId="6" borderId="7" xfId="0" applyFont="1" applyFill="1" applyBorder="1" applyAlignment="1" applyProtection="1">
      <alignment horizontal="center" vertical="center" wrapText="1"/>
    </xf>
    <xf numFmtId="0" fontId="3" fillId="6" borderId="1" xfId="0" applyFont="1" applyFill="1" applyBorder="1" applyAlignment="1" applyProtection="1">
      <alignment horizontal="center" vertical="center" wrapText="1"/>
    </xf>
    <xf numFmtId="0" fontId="3" fillId="6" borderId="6"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3" fillId="6" borderId="63" xfId="0" applyFont="1" applyFill="1" applyBorder="1" applyAlignment="1" applyProtection="1">
      <alignment horizontal="center" vertical="center"/>
    </xf>
    <xf numFmtId="0" fontId="3" fillId="6" borderId="7" xfId="0" applyFont="1" applyFill="1" applyBorder="1" applyAlignment="1" applyProtection="1">
      <alignment horizontal="center" vertical="center"/>
    </xf>
    <xf numFmtId="0" fontId="3" fillId="6" borderId="8" xfId="0" applyFont="1" applyFill="1" applyBorder="1" applyAlignment="1" applyProtection="1">
      <alignment horizontal="center" vertical="center"/>
    </xf>
    <xf numFmtId="0" fontId="9" fillId="8" borderId="17" xfId="0" applyFont="1" applyFill="1" applyBorder="1" applyAlignment="1" applyProtection="1">
      <alignment horizontal="center" vertical="center"/>
    </xf>
    <xf numFmtId="0" fontId="9" fillId="8" borderId="18" xfId="0" applyFont="1" applyFill="1" applyBorder="1" applyAlignment="1" applyProtection="1">
      <alignment horizontal="center" vertical="center"/>
    </xf>
    <xf numFmtId="0" fontId="9" fillId="8" borderId="19" xfId="0" applyFont="1" applyFill="1" applyBorder="1" applyAlignment="1" applyProtection="1">
      <alignment horizontal="center" vertical="center"/>
    </xf>
    <xf numFmtId="0" fontId="3" fillId="6" borderId="8" xfId="0" applyFont="1" applyFill="1" applyBorder="1" applyAlignment="1" applyProtection="1">
      <alignment horizontal="center" vertical="center" wrapText="1"/>
    </xf>
    <xf numFmtId="0" fontId="3" fillId="6" borderId="10" xfId="0" applyFont="1" applyFill="1" applyBorder="1" applyAlignment="1" applyProtection="1">
      <alignment horizontal="center" vertical="center" wrapText="1"/>
    </xf>
    <xf numFmtId="0" fontId="10" fillId="6" borderId="48" xfId="0" applyFont="1" applyFill="1" applyBorder="1" applyAlignment="1" applyProtection="1">
      <alignment horizontal="right" vertical="center"/>
    </xf>
    <xf numFmtId="0" fontId="10" fillId="6" borderId="49" xfId="0" applyFont="1" applyFill="1" applyBorder="1" applyAlignment="1" applyProtection="1">
      <alignment horizontal="right" vertical="center"/>
    </xf>
    <xf numFmtId="166" fontId="10" fillId="6" borderId="49" xfId="0" applyNumberFormat="1" applyFont="1" applyFill="1" applyBorder="1" applyAlignment="1" applyProtection="1">
      <alignment horizontal="center" vertical="center"/>
    </xf>
    <xf numFmtId="0" fontId="10" fillId="6" borderId="50" xfId="0" applyFont="1" applyFill="1" applyBorder="1" applyAlignment="1" applyProtection="1">
      <alignment horizontal="center" vertical="center"/>
    </xf>
    <xf numFmtId="0" fontId="9" fillId="8" borderId="29" xfId="0" applyFont="1" applyFill="1" applyBorder="1" applyAlignment="1" applyProtection="1">
      <alignment horizontal="center" vertical="center"/>
    </xf>
    <xf numFmtId="0" fontId="9" fillId="8" borderId="28" xfId="0" applyFont="1" applyFill="1" applyBorder="1" applyAlignment="1" applyProtection="1">
      <alignment horizontal="center" vertical="center"/>
    </xf>
    <xf numFmtId="0" fontId="3" fillId="6" borderId="0" xfId="0" applyFont="1" applyFill="1" applyBorder="1" applyAlignment="1" applyProtection="1">
      <alignment horizontal="center" vertical="center" wrapText="1"/>
    </xf>
    <xf numFmtId="0" fontId="3" fillId="6" borderId="62" xfId="0" applyFont="1" applyFill="1" applyBorder="1" applyAlignment="1" applyProtection="1">
      <alignment horizontal="center" vertical="center" wrapText="1"/>
    </xf>
    <xf numFmtId="0" fontId="3" fillId="6" borderId="40" xfId="0" applyFont="1" applyFill="1" applyBorder="1" applyAlignment="1" applyProtection="1">
      <alignment horizontal="center" vertical="center" wrapText="1"/>
    </xf>
    <xf numFmtId="0" fontId="3" fillId="6" borderId="59" xfId="0" applyFont="1" applyFill="1" applyBorder="1" applyAlignment="1" applyProtection="1">
      <alignment horizontal="center" vertical="center" wrapText="1"/>
    </xf>
    <xf numFmtId="0" fontId="3" fillId="6" borderId="6" xfId="0" applyFont="1" applyFill="1" applyBorder="1" applyAlignment="1" applyProtection="1">
      <alignment horizontal="center" vertical="center"/>
    </xf>
    <xf numFmtId="0" fontId="10" fillId="6" borderId="29" xfId="0" applyFont="1" applyFill="1" applyBorder="1" applyAlignment="1" applyProtection="1">
      <alignment horizontal="right" vertical="center"/>
    </xf>
    <xf numFmtId="0" fontId="10" fillId="6" borderId="28" xfId="0" applyFont="1" applyFill="1" applyBorder="1" applyAlignment="1" applyProtection="1">
      <alignment horizontal="right" vertical="center"/>
    </xf>
    <xf numFmtId="166" fontId="10" fillId="6" borderId="28" xfId="0" applyNumberFormat="1" applyFont="1" applyFill="1" applyBorder="1" applyAlignment="1" applyProtection="1">
      <alignment horizontal="center" vertical="center"/>
    </xf>
    <xf numFmtId="0" fontId="10" fillId="6" borderId="30" xfId="0" applyFont="1" applyFill="1" applyBorder="1" applyAlignment="1" applyProtection="1">
      <alignment horizontal="center" vertical="center"/>
    </xf>
    <xf numFmtId="0" fontId="3" fillId="6" borderId="43" xfId="0" applyFont="1" applyFill="1" applyBorder="1" applyAlignment="1" applyProtection="1">
      <alignment horizontal="center" vertical="center" wrapText="1"/>
    </xf>
    <xf numFmtId="0" fontId="3" fillId="6" borderId="42" xfId="0" applyFont="1" applyFill="1" applyBorder="1" applyAlignment="1" applyProtection="1">
      <alignment horizontal="center" vertical="center" wrapText="1"/>
    </xf>
    <xf numFmtId="0" fontId="9" fillId="8" borderId="30" xfId="0" applyFont="1" applyFill="1" applyBorder="1" applyAlignment="1" applyProtection="1">
      <alignment horizontal="center" vertical="center"/>
    </xf>
    <xf numFmtId="0" fontId="3" fillId="6" borderId="65" xfId="0" applyFont="1" applyFill="1" applyBorder="1" applyAlignment="1" applyProtection="1">
      <alignment horizontal="center" vertical="center" wrapText="1"/>
    </xf>
    <xf numFmtId="0" fontId="3" fillId="6" borderId="60" xfId="0" applyFont="1" applyFill="1" applyBorder="1" applyAlignment="1" applyProtection="1">
      <alignment horizontal="center" vertical="center" wrapText="1"/>
    </xf>
    <xf numFmtId="0" fontId="3" fillId="6" borderId="3" xfId="0" applyFont="1" applyFill="1" applyBorder="1" applyAlignment="1" applyProtection="1">
      <alignment horizontal="center" vertical="center" wrapText="1"/>
    </xf>
    <xf numFmtId="0" fontId="3" fillId="6" borderId="4" xfId="0" applyFont="1" applyFill="1" applyBorder="1" applyAlignment="1" applyProtection="1">
      <alignment horizontal="center" vertical="center" wrapText="1"/>
    </xf>
    <xf numFmtId="0" fontId="3" fillId="6" borderId="33" xfId="0" applyFont="1" applyFill="1" applyBorder="1" applyAlignment="1" applyProtection="1">
      <alignment horizontal="center" vertical="center" wrapText="1"/>
    </xf>
    <xf numFmtId="0" fontId="3" fillId="6" borderId="31" xfId="0" applyFont="1" applyFill="1" applyBorder="1" applyAlignment="1" applyProtection="1">
      <alignment horizontal="center" vertical="center" wrapText="1"/>
    </xf>
    <xf numFmtId="166" fontId="3" fillId="5" borderId="0" xfId="0" applyNumberFormat="1" applyFont="1" applyFill="1" applyAlignment="1">
      <alignment horizontal="center"/>
    </xf>
    <xf numFmtId="0" fontId="13" fillId="3" borderId="29"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9" xfId="0" applyFont="1" applyFill="1" applyBorder="1" applyAlignment="1">
      <alignment horizontal="center" vertical="center"/>
    </xf>
    <xf numFmtId="0" fontId="0" fillId="0" borderId="40" xfId="0"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34" xfId="0" applyBorder="1" applyAlignment="1">
      <alignment horizontal="center" vertical="center" wrapText="1"/>
    </xf>
    <xf numFmtId="0" fontId="0" fillId="0" borderId="37" xfId="0" applyBorder="1" applyAlignment="1">
      <alignment horizontal="center" vertical="center" wrapText="1"/>
    </xf>
    <xf numFmtId="8" fontId="0" fillId="0" borderId="22" xfId="0" applyNumberFormat="1" applyBorder="1" applyAlignment="1">
      <alignment horizontal="center" vertical="center" wrapText="1"/>
    </xf>
    <xf numFmtId="8" fontId="0" fillId="0" borderId="3" xfId="0" applyNumberFormat="1" applyBorder="1" applyAlignment="1">
      <alignment horizontal="center" vertical="center" wrapText="1"/>
    </xf>
    <xf numFmtId="8" fontId="0" fillId="0" borderId="36" xfId="0" applyNumberFormat="1" applyBorder="1" applyAlignment="1">
      <alignment horizontal="center" vertical="center" wrapText="1"/>
    </xf>
    <xf numFmtId="0" fontId="0" fillId="0" borderId="7"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wrapText="1"/>
    </xf>
    <xf numFmtId="0" fontId="0" fillId="0" borderId="3" xfId="0" applyBorder="1" applyAlignment="1">
      <alignment horizontal="center" vertical="center" wrapText="1"/>
    </xf>
    <xf numFmtId="0" fontId="0" fillId="0" borderId="36" xfId="0" applyBorder="1" applyAlignment="1">
      <alignment horizontal="center" vertical="center" wrapText="1"/>
    </xf>
    <xf numFmtId="14" fontId="0" fillId="0" borderId="7" xfId="0" applyNumberFormat="1" applyBorder="1" applyAlignment="1">
      <alignment horizontal="center" vertical="center" wrapText="1"/>
    </xf>
    <xf numFmtId="14" fontId="0" fillId="0" borderId="1" xfId="0" applyNumberFormat="1" applyBorder="1" applyAlignment="1">
      <alignment horizontal="center" vertical="center" wrapText="1"/>
    </xf>
    <xf numFmtId="14" fontId="0" fillId="0" borderId="12" xfId="0" applyNumberFormat="1" applyBorder="1" applyAlignment="1">
      <alignment horizontal="center" vertical="center" wrapText="1"/>
    </xf>
    <xf numFmtId="0" fontId="2" fillId="0" borderId="2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5" xfId="0" applyFont="1" applyBorder="1" applyAlignment="1">
      <alignment horizontal="center" vertical="center" wrapText="1"/>
    </xf>
    <xf numFmtId="0" fontId="0" fillId="0" borderId="22" xfId="0" applyBorder="1" applyAlignment="1">
      <alignment horizontal="center" vertical="center"/>
    </xf>
    <xf numFmtId="0" fontId="0" fillId="0" borderId="3" xfId="0" applyBorder="1" applyAlignment="1">
      <alignment horizontal="center" vertical="center"/>
    </xf>
    <xf numFmtId="0" fontId="0" fillId="0" borderId="36" xfId="0" applyBorder="1" applyAlignment="1">
      <alignment horizontal="center" vertical="center"/>
    </xf>
    <xf numFmtId="14" fontId="0" fillId="5" borderId="7" xfId="0" applyNumberFormat="1" applyFill="1" applyBorder="1" applyAlignment="1">
      <alignment horizontal="center" vertical="center" wrapText="1"/>
    </xf>
    <xf numFmtId="14" fontId="0" fillId="5" borderId="1" xfId="0" applyNumberFormat="1" applyFill="1" applyBorder="1" applyAlignment="1">
      <alignment horizontal="center" vertical="center" wrapText="1"/>
    </xf>
    <xf numFmtId="165" fontId="0" fillId="5" borderId="7" xfId="1" applyNumberFormat="1" applyFont="1" applyFill="1" applyBorder="1" applyAlignment="1">
      <alignment horizontal="center" vertical="center"/>
    </xf>
    <xf numFmtId="165" fontId="0" fillId="5" borderId="1" xfId="1" applyNumberFormat="1" applyFont="1" applyFill="1" applyBorder="1" applyAlignment="1">
      <alignment horizontal="center" vertical="center"/>
    </xf>
    <xf numFmtId="0" fontId="0" fillId="5" borderId="7" xfId="0" applyFill="1" applyBorder="1" applyAlignment="1">
      <alignment horizontal="center" vertical="center"/>
    </xf>
    <xf numFmtId="0" fontId="0" fillId="5" borderId="1" xfId="0" applyFill="1" applyBorder="1" applyAlignment="1">
      <alignment horizontal="center" vertical="center"/>
    </xf>
    <xf numFmtId="0" fontId="0" fillId="5" borderId="8" xfId="0" applyFill="1" applyBorder="1" applyAlignment="1">
      <alignment horizontal="center"/>
    </xf>
    <xf numFmtId="0" fontId="0" fillId="5" borderId="10" xfId="0" applyFill="1" applyBorder="1" applyAlignment="1">
      <alignment horizont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7" xfId="0" applyFill="1" applyBorder="1" applyAlignment="1">
      <alignment horizontal="center" vertical="center" wrapText="1"/>
    </xf>
    <xf numFmtId="0" fontId="0" fillId="5" borderId="1" xfId="0" applyFill="1" applyBorder="1" applyAlignment="1">
      <alignment horizontal="center" vertical="center" wrapText="1"/>
    </xf>
    <xf numFmtId="0" fontId="0" fillId="5" borderId="31"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4" xfId="0" applyFill="1" applyBorder="1" applyAlignment="1">
      <alignment horizontal="center" vertical="center"/>
    </xf>
    <xf numFmtId="0" fontId="0" fillId="5" borderId="12" xfId="0" applyFill="1" applyBorder="1" applyAlignment="1">
      <alignment horizontal="center" vertical="center"/>
    </xf>
    <xf numFmtId="0" fontId="0" fillId="5" borderId="4" xfId="0" applyFill="1" applyBorder="1" applyAlignment="1">
      <alignment horizontal="center" vertical="center" wrapText="1"/>
    </xf>
    <xf numFmtId="0" fontId="0" fillId="5" borderId="12" xfId="0" applyFill="1" applyBorder="1" applyAlignment="1">
      <alignment horizontal="center" vertical="center" wrapText="1"/>
    </xf>
    <xf numFmtId="14" fontId="0" fillId="5" borderId="4" xfId="0" applyNumberFormat="1" applyFill="1" applyBorder="1" applyAlignment="1">
      <alignment horizontal="center" vertical="center" wrapText="1"/>
    </xf>
    <xf numFmtId="14" fontId="0" fillId="5" borderId="12" xfId="0" applyNumberFormat="1" applyFill="1" applyBorder="1" applyAlignment="1">
      <alignment horizontal="center" vertical="center" wrapText="1"/>
    </xf>
    <xf numFmtId="0" fontId="0" fillId="5" borderId="32" xfId="0" applyFill="1" applyBorder="1" applyAlignment="1">
      <alignment horizontal="center"/>
    </xf>
    <xf numFmtId="0" fontId="0" fillId="5" borderId="13" xfId="0" applyFill="1" applyBorder="1" applyAlignment="1">
      <alignment horizontal="center"/>
    </xf>
    <xf numFmtId="14" fontId="0" fillId="7" borderId="24" xfId="0" applyNumberFormat="1" applyFill="1" applyBorder="1" applyAlignment="1">
      <alignment horizontal="center"/>
    </xf>
    <xf numFmtId="14" fontId="0" fillId="7" borderId="37" xfId="0" applyNumberFormat="1" applyFill="1" applyBorder="1" applyAlignment="1">
      <alignment horizontal="center"/>
    </xf>
    <xf numFmtId="0" fontId="2" fillId="7" borderId="2" xfId="0" applyFont="1" applyFill="1" applyBorder="1" applyAlignment="1">
      <alignment horizontal="center" vertical="center" wrapText="1"/>
    </xf>
    <xf numFmtId="0" fontId="2" fillId="7" borderId="36" xfId="0" applyFont="1" applyFill="1" applyBorder="1" applyAlignment="1">
      <alignment horizontal="center" vertical="center" wrapText="1"/>
    </xf>
    <xf numFmtId="8" fontId="0" fillId="7" borderId="36" xfId="0" applyNumberFormat="1" applyFill="1" applyBorder="1" applyAlignment="1">
      <alignment horizontal="center" vertical="center"/>
    </xf>
    <xf numFmtId="14" fontId="0" fillId="7" borderId="2" xfId="0" applyNumberFormat="1" applyFill="1" applyBorder="1" applyAlignment="1">
      <alignment horizontal="center" vertical="center"/>
    </xf>
    <xf numFmtId="14" fontId="0" fillId="7" borderId="36" xfId="0" applyNumberFormat="1" applyFill="1" applyBorder="1" applyAlignment="1">
      <alignment horizontal="center" vertical="center"/>
    </xf>
    <xf numFmtId="8" fontId="0" fillId="7" borderId="7" xfId="0" applyNumberFormat="1" applyFill="1" applyBorder="1" applyAlignment="1">
      <alignment horizontal="center" vertical="center"/>
    </xf>
    <xf numFmtId="14" fontId="0" fillId="7" borderId="7" xfId="0" applyNumberFormat="1" applyFill="1" applyBorder="1" applyAlignment="1">
      <alignment horizontal="center" vertical="center" wrapText="1"/>
    </xf>
    <xf numFmtId="14" fontId="0" fillId="7" borderId="1" xfId="0" applyNumberFormat="1" applyFill="1" applyBorder="1" applyAlignment="1">
      <alignment horizontal="center" vertical="center" wrapText="1"/>
    </xf>
    <xf numFmtId="14" fontId="0" fillId="7" borderId="23" xfId="0" applyNumberFormat="1" applyFill="1" applyBorder="1" applyAlignment="1">
      <alignment horizontal="center" vertical="center"/>
    </xf>
    <xf numFmtId="14" fontId="0" fillId="7" borderId="34" xfId="0" applyNumberFormat="1" applyFill="1" applyBorder="1" applyAlignment="1">
      <alignment horizontal="center" vertical="center"/>
    </xf>
    <xf numFmtId="14" fontId="0" fillId="7" borderId="32" xfId="0" applyNumberFormat="1" applyFill="1" applyBorder="1" applyAlignment="1">
      <alignment horizontal="center" vertical="center"/>
    </xf>
    <xf numFmtId="8" fontId="0" fillId="7" borderId="22" xfId="0" applyNumberFormat="1" applyFill="1" applyBorder="1" applyAlignment="1">
      <alignment horizontal="center" vertical="center"/>
    </xf>
    <xf numFmtId="165" fontId="0" fillId="7" borderId="2" xfId="0" applyNumberFormat="1" applyFill="1" applyBorder="1" applyAlignment="1">
      <alignment horizontal="center" vertical="center"/>
    </xf>
    <xf numFmtId="165" fontId="0" fillId="7" borderId="3" xfId="0" applyNumberFormat="1" applyFill="1" applyBorder="1" applyAlignment="1">
      <alignment horizontal="center" vertical="center"/>
    </xf>
    <xf numFmtId="165" fontId="0" fillId="5" borderId="2" xfId="0" applyNumberFormat="1" applyFill="1" applyBorder="1" applyAlignment="1">
      <alignment horizontal="center" vertical="center"/>
    </xf>
    <xf numFmtId="165" fontId="0" fillId="5" borderId="3" xfId="0" applyNumberFormat="1" applyFill="1" applyBorder="1" applyAlignment="1">
      <alignment horizontal="center" vertical="center"/>
    </xf>
    <xf numFmtId="165" fontId="0" fillId="5" borderId="4" xfId="0" applyNumberFormat="1" applyFill="1" applyBorder="1" applyAlignment="1">
      <alignment horizontal="center" vertical="center"/>
    </xf>
    <xf numFmtId="14" fontId="0" fillId="5" borderId="2" xfId="0" applyNumberFormat="1" applyFill="1" applyBorder="1" applyAlignment="1">
      <alignment horizontal="center" vertical="center" wrapText="1"/>
    </xf>
    <xf numFmtId="14" fontId="0" fillId="5" borderId="3" xfId="0" applyNumberFormat="1" applyFill="1" applyBorder="1" applyAlignment="1">
      <alignment horizontal="center" vertical="center" wrapText="1"/>
    </xf>
    <xf numFmtId="0" fontId="0" fillId="5" borderId="24" xfId="0" applyFill="1" applyBorder="1" applyAlignment="1">
      <alignment horizontal="center"/>
    </xf>
    <xf numFmtId="0" fontId="0" fillId="5" borderId="34" xfId="0" applyFill="1" applyBorder="1" applyAlignment="1">
      <alignment horizontal="center"/>
    </xf>
    <xf numFmtId="0" fontId="0" fillId="7" borderId="24" xfId="0" applyFill="1" applyBorder="1" applyAlignment="1">
      <alignment horizontal="center"/>
    </xf>
    <xf numFmtId="0" fontId="0" fillId="7" borderId="34" xfId="0" applyFill="1" applyBorder="1" applyAlignment="1">
      <alignment horizontal="center"/>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0" fontId="0" fillId="7" borderId="33" xfId="0" applyFill="1" applyBorder="1" applyAlignment="1">
      <alignment horizontal="center" vertical="center" wrapText="1"/>
    </xf>
    <xf numFmtId="0" fontId="2" fillId="7" borderId="3" xfId="0" applyFont="1" applyFill="1" applyBorder="1" applyAlignment="1">
      <alignment horizontal="center" vertical="center" wrapText="1"/>
    </xf>
    <xf numFmtId="14" fontId="0" fillId="7" borderId="3" xfId="0" applyNumberFormat="1" applyFill="1" applyBorder="1" applyAlignment="1">
      <alignment horizontal="center" vertical="center"/>
    </xf>
    <xf numFmtId="0" fontId="0" fillId="7" borderId="22" xfId="0" applyFill="1" applyBorder="1" applyAlignment="1">
      <alignment horizontal="center" vertical="center"/>
    </xf>
    <xf numFmtId="0" fontId="0" fillId="7" borderId="3" xfId="0" applyFill="1" applyBorder="1" applyAlignment="1">
      <alignment horizontal="center" vertical="center"/>
    </xf>
    <xf numFmtId="0" fontId="0" fillId="7" borderId="4" xfId="0" applyFill="1" applyBorder="1" applyAlignment="1">
      <alignment horizontal="center" vertical="center"/>
    </xf>
    <xf numFmtId="0" fontId="0" fillId="7" borderId="23" xfId="0" applyFill="1" applyBorder="1" applyAlignment="1">
      <alignment horizontal="center"/>
    </xf>
    <xf numFmtId="0" fontId="0" fillId="7" borderId="32" xfId="0" applyFill="1" applyBorder="1" applyAlignment="1">
      <alignment horizontal="center"/>
    </xf>
    <xf numFmtId="14" fontId="0" fillId="5" borderId="7" xfId="0" applyNumberFormat="1" applyFont="1" applyFill="1" applyBorder="1" applyAlignment="1">
      <alignment horizontal="center" vertical="center" wrapText="1"/>
    </xf>
    <xf numFmtId="14" fontId="0" fillId="5" borderId="1" xfId="0" applyNumberFormat="1" applyFont="1" applyFill="1" applyBorder="1" applyAlignment="1">
      <alignment horizontal="center" vertical="center" wrapText="1"/>
    </xf>
    <xf numFmtId="14" fontId="0" fillId="5" borderId="12" xfId="0" applyNumberFormat="1" applyFont="1" applyFill="1" applyBorder="1" applyAlignment="1">
      <alignment horizontal="center" vertical="center" wrapText="1"/>
    </xf>
    <xf numFmtId="165" fontId="0" fillId="0" borderId="22" xfId="0" applyNumberFormat="1" applyBorder="1" applyAlignment="1">
      <alignment horizontal="center" vertical="center" wrapText="1"/>
    </xf>
    <xf numFmtId="165" fontId="0" fillId="0" borderId="3" xfId="0" applyNumberFormat="1" applyBorder="1" applyAlignment="1">
      <alignment horizontal="center" vertical="center" wrapText="1"/>
    </xf>
    <xf numFmtId="165" fontId="0" fillId="0" borderId="36" xfId="0" applyNumberFormat="1" applyBorder="1" applyAlignment="1">
      <alignment horizontal="center" vertical="center" wrapText="1"/>
    </xf>
    <xf numFmtId="0" fontId="0" fillId="0" borderId="0" xfId="0" applyBorder="1" applyAlignment="1">
      <alignment horizontal="center" wrapText="1"/>
    </xf>
    <xf numFmtId="0" fontId="0" fillId="0" borderId="0" xfId="0" applyAlignment="1">
      <alignment horizontal="center" wrapText="1"/>
    </xf>
    <xf numFmtId="165" fontId="0" fillId="4" borderId="0" xfId="0" applyNumberFormat="1" applyFill="1" applyBorder="1" applyAlignment="1">
      <alignment horizontal="center" vertical="center"/>
    </xf>
    <xf numFmtId="165" fontId="0" fillId="4" borderId="0" xfId="0" applyNumberFormat="1" applyFill="1" applyAlignment="1">
      <alignment horizontal="center" vertical="center"/>
    </xf>
    <xf numFmtId="0" fontId="13" fillId="3" borderId="17"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0" fillId="0" borderId="0" xfId="0" applyBorder="1"/>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140"/>
      <c:depthPercent val="100"/>
      <c:rAngAx val="0"/>
      <c:perspective val="50"/>
    </c:view3D>
    <c:floor>
      <c:thickness val="0"/>
      <c:spPr>
        <a:noFill/>
        <a:ln>
          <a:noFill/>
        </a:ln>
        <a:effectLst/>
        <a:sp3d/>
      </c:spPr>
    </c:floor>
    <c:sideWall>
      <c:thickness val="0"/>
      <c:spPr>
        <a:noFill/>
        <a:ln w="0">
          <a:noFill/>
        </a:ln>
        <a:effectLst/>
        <a:sp3d/>
      </c:spPr>
    </c:sideWall>
    <c:backWall>
      <c:thickness val="0"/>
      <c:spPr>
        <a:noFill/>
        <a:ln w="0">
          <a:noFill/>
        </a:ln>
        <a:effectLst/>
        <a:sp3d/>
      </c:spPr>
    </c:backWall>
    <c:plotArea>
      <c:layout>
        <c:manualLayout>
          <c:layoutTarget val="inner"/>
          <c:xMode val="edge"/>
          <c:yMode val="edge"/>
          <c:x val="2.5542178052262644E-2"/>
          <c:y val="1.7100485496307782E-2"/>
          <c:w val="0.97445785564464937"/>
          <c:h val="0.96234488660676076"/>
        </c:manualLayout>
      </c:layout>
      <c:pie3DChart>
        <c:varyColors val="1"/>
        <c:ser>
          <c:idx val="0"/>
          <c:order val="0"/>
          <c:spPr>
            <a:scene3d>
              <a:camera prst="orthographicFront"/>
              <a:lightRig rig="threePt" dir="t"/>
            </a:scene3d>
            <a:sp3d>
              <a:bevelT w="165100" prst="coolSlant"/>
              <a:bevelB w="165100" prst="coolSlant"/>
            </a:sp3d>
          </c:spPr>
          <c:explosion val="29"/>
          <c:dPt>
            <c:idx val="0"/>
            <c:bubble3D val="0"/>
            <c:spPr>
              <a:solidFill>
                <a:schemeClr val="accent1"/>
              </a:solidFill>
              <a:ln>
                <a:noFill/>
              </a:ln>
              <a:effectLst>
                <a:outerShdw blurRad="254000" sx="102000" sy="102000" algn="ctr" rotWithShape="0">
                  <a:prstClr val="black">
                    <a:alpha val="20000"/>
                  </a:prstClr>
                </a:outerShdw>
              </a:effectLst>
              <a:scene3d>
                <a:camera prst="orthographicFront"/>
                <a:lightRig rig="threePt" dir="t"/>
              </a:scene3d>
              <a:sp3d>
                <a:bevelT w="165100" prst="coolSlant"/>
                <a:bevelB w="165100" prst="coolSlant"/>
              </a:sp3d>
            </c:spPr>
            <c:extLst>
              <c:ext xmlns:c16="http://schemas.microsoft.com/office/drawing/2014/chart" uri="{C3380CC4-5D6E-409C-BE32-E72D297353CC}">
                <c16:uniqueId val="{00000014-88B9-4597-AC42-E26615F165E4}"/>
              </c:ext>
            </c:extLst>
          </c:dPt>
          <c:dPt>
            <c:idx val="1"/>
            <c:bubble3D val="0"/>
            <c:spPr>
              <a:solidFill>
                <a:schemeClr val="accent2"/>
              </a:solidFill>
              <a:ln>
                <a:noFill/>
              </a:ln>
              <a:effectLst>
                <a:outerShdw blurRad="254000" sx="102000" sy="102000" algn="ctr" rotWithShape="0">
                  <a:prstClr val="black">
                    <a:alpha val="20000"/>
                  </a:prstClr>
                </a:outerShdw>
              </a:effectLst>
              <a:scene3d>
                <a:camera prst="orthographicFront"/>
                <a:lightRig rig="threePt" dir="t"/>
              </a:scene3d>
              <a:sp3d>
                <a:bevelT w="165100" prst="coolSlant"/>
                <a:bevelB w="165100" prst="coolSlant"/>
              </a:sp3d>
            </c:spPr>
            <c:extLst>
              <c:ext xmlns:c16="http://schemas.microsoft.com/office/drawing/2014/chart" uri="{C3380CC4-5D6E-409C-BE32-E72D297353CC}">
                <c16:uniqueId val="{00000015-88B9-4597-AC42-E26615F165E4}"/>
              </c:ext>
            </c:extLst>
          </c:dPt>
          <c:dPt>
            <c:idx val="2"/>
            <c:bubble3D val="0"/>
            <c:spPr>
              <a:solidFill>
                <a:schemeClr val="accent3"/>
              </a:solidFill>
              <a:ln>
                <a:noFill/>
              </a:ln>
              <a:effectLst>
                <a:outerShdw blurRad="254000" sx="102000" sy="102000" algn="ctr" rotWithShape="0">
                  <a:prstClr val="black">
                    <a:alpha val="20000"/>
                  </a:prstClr>
                </a:outerShdw>
              </a:effectLst>
              <a:scene3d>
                <a:camera prst="orthographicFront"/>
                <a:lightRig rig="threePt" dir="t"/>
              </a:scene3d>
              <a:sp3d>
                <a:bevelT w="165100" prst="coolSlant"/>
                <a:bevelB w="165100" prst="coolSlant"/>
              </a:sp3d>
            </c:spPr>
            <c:extLst>
              <c:ext xmlns:c16="http://schemas.microsoft.com/office/drawing/2014/chart" uri="{C3380CC4-5D6E-409C-BE32-E72D297353CC}">
                <c16:uniqueId val="{00000016-88B9-4597-AC42-E26615F165E4}"/>
              </c:ext>
            </c:extLst>
          </c:dPt>
          <c:dPt>
            <c:idx val="3"/>
            <c:bubble3D val="0"/>
            <c:spPr>
              <a:solidFill>
                <a:schemeClr val="accent4"/>
              </a:solidFill>
              <a:ln>
                <a:noFill/>
              </a:ln>
              <a:effectLst>
                <a:outerShdw blurRad="254000" sx="102000" sy="102000" algn="ctr" rotWithShape="0">
                  <a:prstClr val="black">
                    <a:alpha val="20000"/>
                  </a:prstClr>
                </a:outerShdw>
              </a:effectLst>
              <a:scene3d>
                <a:camera prst="orthographicFront"/>
                <a:lightRig rig="threePt" dir="t"/>
              </a:scene3d>
              <a:sp3d>
                <a:bevelT w="165100" prst="coolSlant"/>
                <a:bevelB w="165100" prst="coolSlant"/>
              </a:sp3d>
            </c:spPr>
            <c:extLst>
              <c:ext xmlns:c16="http://schemas.microsoft.com/office/drawing/2014/chart" uri="{C3380CC4-5D6E-409C-BE32-E72D297353CC}">
                <c16:uniqueId val="{0000000E-88B9-4597-AC42-E26615F165E4}"/>
              </c:ext>
            </c:extLst>
          </c:dPt>
          <c:dPt>
            <c:idx val="4"/>
            <c:bubble3D val="0"/>
            <c:spPr>
              <a:solidFill>
                <a:schemeClr val="accent5"/>
              </a:solidFill>
              <a:ln>
                <a:noFill/>
              </a:ln>
              <a:effectLst>
                <a:outerShdw blurRad="254000" sx="102000" sy="102000" algn="ctr" rotWithShape="0">
                  <a:prstClr val="black">
                    <a:alpha val="20000"/>
                  </a:prstClr>
                </a:outerShdw>
              </a:effectLst>
              <a:scene3d>
                <a:camera prst="orthographicFront"/>
                <a:lightRig rig="threePt" dir="t"/>
              </a:scene3d>
              <a:sp3d>
                <a:bevelT w="165100" prst="coolSlant"/>
                <a:bevelB w="165100" prst="coolSlant"/>
              </a:sp3d>
            </c:spPr>
            <c:extLst>
              <c:ext xmlns:c16="http://schemas.microsoft.com/office/drawing/2014/chart" uri="{C3380CC4-5D6E-409C-BE32-E72D297353CC}">
                <c16:uniqueId val="{00000000-88B9-4597-AC42-E26615F165E4}"/>
              </c:ext>
            </c:extLst>
          </c:dPt>
          <c:dPt>
            <c:idx val="5"/>
            <c:bubble3D val="0"/>
            <c:spPr>
              <a:solidFill>
                <a:schemeClr val="accent6"/>
              </a:solidFill>
              <a:ln>
                <a:noFill/>
              </a:ln>
              <a:effectLst>
                <a:outerShdw blurRad="254000" sx="102000" sy="102000" algn="ctr" rotWithShape="0">
                  <a:prstClr val="black">
                    <a:alpha val="20000"/>
                  </a:prstClr>
                </a:outerShdw>
              </a:effectLst>
              <a:scene3d>
                <a:camera prst="orthographicFront"/>
                <a:lightRig rig="threePt" dir="t"/>
              </a:scene3d>
              <a:sp3d>
                <a:bevelT w="165100" prst="coolSlant"/>
                <a:bevelB w="165100" prst="coolSlant"/>
              </a:sp3d>
            </c:spPr>
            <c:extLst>
              <c:ext xmlns:c16="http://schemas.microsoft.com/office/drawing/2014/chart" uri="{C3380CC4-5D6E-409C-BE32-E72D297353CC}">
                <c16:uniqueId val="{00000010-88B9-4597-AC42-E26615F165E4}"/>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cene3d>
                <a:camera prst="orthographicFront"/>
                <a:lightRig rig="threePt" dir="t"/>
              </a:scene3d>
              <a:sp3d>
                <a:bevelT w="165100" prst="coolSlant"/>
                <a:bevelB w="165100" prst="coolSlant"/>
              </a:sp3d>
            </c:spPr>
            <c:extLst>
              <c:ext xmlns:c16="http://schemas.microsoft.com/office/drawing/2014/chart" uri="{C3380CC4-5D6E-409C-BE32-E72D297353CC}">
                <c16:uniqueId val="{00000012-88B9-4597-AC42-E26615F165E4}"/>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cene3d>
                <a:camera prst="orthographicFront"/>
                <a:lightRig rig="threePt" dir="t"/>
              </a:scene3d>
              <a:sp3d>
                <a:bevelT w="165100" prst="coolSlant"/>
                <a:bevelB w="165100" prst="coolSlant"/>
              </a:sp3d>
            </c:spPr>
            <c:extLst>
              <c:ext xmlns:c16="http://schemas.microsoft.com/office/drawing/2014/chart" uri="{C3380CC4-5D6E-409C-BE32-E72D297353CC}">
                <c16:uniqueId val="{0000000F-88B9-4597-AC42-E26615F165E4}"/>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cene3d>
                <a:camera prst="orthographicFront"/>
                <a:lightRig rig="threePt" dir="t"/>
              </a:scene3d>
              <a:sp3d>
                <a:bevelT w="165100" prst="coolSlant"/>
                <a:bevelB w="165100" prst="coolSlant"/>
              </a:sp3d>
            </c:spPr>
            <c:extLst>
              <c:ext xmlns:c16="http://schemas.microsoft.com/office/drawing/2014/chart" uri="{C3380CC4-5D6E-409C-BE32-E72D297353CC}">
                <c16:uniqueId val="{00000011-88B9-4597-AC42-E26615F165E4}"/>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cene3d>
                <a:camera prst="orthographicFront"/>
                <a:lightRig rig="threePt" dir="t"/>
              </a:scene3d>
              <a:sp3d>
                <a:bevelT w="165100" prst="coolSlant"/>
                <a:bevelB w="165100" prst="coolSlant"/>
              </a:sp3d>
            </c:spPr>
            <c:extLst>
              <c:ext xmlns:c16="http://schemas.microsoft.com/office/drawing/2014/chart" uri="{C3380CC4-5D6E-409C-BE32-E72D297353CC}">
                <c16:uniqueId val="{00000005-88B9-4597-AC42-E26615F165E4}"/>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cene3d>
                <a:camera prst="orthographicFront"/>
                <a:lightRig rig="threePt" dir="t"/>
              </a:scene3d>
              <a:sp3d>
                <a:bevelT w="165100" prst="coolSlant"/>
                <a:bevelB w="165100" prst="coolSlant"/>
              </a:sp3d>
            </c:spPr>
            <c:extLst>
              <c:ext xmlns:c16="http://schemas.microsoft.com/office/drawing/2014/chart" uri="{C3380CC4-5D6E-409C-BE32-E72D297353CC}">
                <c16:uniqueId val="{00000004-88B9-4597-AC42-E26615F165E4}"/>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cene3d>
                <a:camera prst="orthographicFront"/>
                <a:lightRig rig="threePt" dir="t"/>
              </a:scene3d>
              <a:sp3d>
                <a:bevelT w="165100" prst="coolSlant"/>
                <a:bevelB w="165100" prst="coolSlant"/>
              </a:sp3d>
            </c:spPr>
            <c:extLst>
              <c:ext xmlns:c16="http://schemas.microsoft.com/office/drawing/2014/chart" uri="{C3380CC4-5D6E-409C-BE32-E72D297353CC}">
                <c16:uniqueId val="{00000002-88B9-4597-AC42-E26615F165E4}"/>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cene3d>
                <a:camera prst="orthographicFront"/>
                <a:lightRig rig="threePt" dir="t"/>
              </a:scene3d>
              <a:sp3d>
                <a:bevelT w="165100" prst="coolSlant"/>
                <a:bevelB w="165100" prst="coolSlant"/>
              </a:sp3d>
            </c:spPr>
            <c:extLst>
              <c:ext xmlns:c16="http://schemas.microsoft.com/office/drawing/2014/chart" uri="{C3380CC4-5D6E-409C-BE32-E72D297353CC}">
                <c16:uniqueId val="{00000003-88B9-4597-AC42-E26615F165E4}"/>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cene3d>
                <a:camera prst="orthographicFront"/>
                <a:lightRig rig="threePt" dir="t"/>
              </a:scene3d>
              <a:sp3d>
                <a:bevelT w="165100" prst="coolSlant"/>
                <a:bevelB w="165100" prst="coolSlant"/>
              </a:sp3d>
            </c:spPr>
            <c:extLst>
              <c:ext xmlns:c16="http://schemas.microsoft.com/office/drawing/2014/chart" uri="{C3380CC4-5D6E-409C-BE32-E72D297353CC}">
                <c16:uniqueId val="{00000001-88B9-4597-AC42-E26615F165E4}"/>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cene3d>
                <a:camera prst="orthographicFront"/>
                <a:lightRig rig="threePt" dir="t"/>
              </a:scene3d>
              <a:sp3d>
                <a:bevelT w="165100" prst="coolSlant"/>
                <a:bevelB w="165100" prst="coolSlant"/>
              </a:sp3d>
            </c:spPr>
            <c:extLst>
              <c:ext xmlns:c16="http://schemas.microsoft.com/office/drawing/2014/chart" uri="{C3380CC4-5D6E-409C-BE32-E72D297353CC}">
                <c16:uniqueId val="{0000001D-BCF7-47A3-BB97-5825F4D807C8}"/>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cene3d>
                <a:camera prst="orthographicFront"/>
                <a:lightRig rig="threePt" dir="t"/>
              </a:scene3d>
              <a:sp3d>
                <a:bevelT w="165100" prst="coolSlant"/>
                <a:bevelB w="165100" prst="coolSlant"/>
              </a:sp3d>
            </c:spPr>
            <c:extLst>
              <c:ext xmlns:c16="http://schemas.microsoft.com/office/drawing/2014/chart" uri="{C3380CC4-5D6E-409C-BE32-E72D297353CC}">
                <c16:uniqueId val="{0000000D-88B9-4597-AC42-E26615F165E4}"/>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cene3d>
                <a:camera prst="orthographicFront"/>
                <a:lightRig rig="threePt" dir="t"/>
              </a:scene3d>
              <a:sp3d>
                <a:bevelT w="165100" prst="coolSlant"/>
                <a:bevelB w="165100" prst="coolSlant"/>
              </a:sp3d>
            </c:spPr>
            <c:extLst>
              <c:ext xmlns:c16="http://schemas.microsoft.com/office/drawing/2014/chart" uri="{C3380CC4-5D6E-409C-BE32-E72D297353CC}">
                <c16:uniqueId val="{0000000C-88B9-4597-AC42-E26615F165E4}"/>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cene3d>
                <a:camera prst="orthographicFront"/>
                <a:lightRig rig="threePt" dir="t"/>
              </a:scene3d>
              <a:sp3d>
                <a:bevelT w="165100" prst="coolSlant"/>
                <a:bevelB w="165100" prst="coolSlant"/>
              </a:sp3d>
            </c:spPr>
            <c:extLst>
              <c:ext xmlns:c16="http://schemas.microsoft.com/office/drawing/2014/chart" uri="{C3380CC4-5D6E-409C-BE32-E72D297353CC}">
                <c16:uniqueId val="{0000000B-88B9-4597-AC42-E26615F165E4}"/>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cene3d>
                <a:camera prst="orthographicFront"/>
                <a:lightRig rig="threePt" dir="t"/>
              </a:scene3d>
              <a:sp3d>
                <a:bevelT w="165100" prst="coolSlant"/>
                <a:bevelB w="165100" prst="coolSlant"/>
              </a:sp3d>
            </c:spPr>
            <c:extLst>
              <c:ext xmlns:c16="http://schemas.microsoft.com/office/drawing/2014/chart" uri="{C3380CC4-5D6E-409C-BE32-E72D297353CC}">
                <c16:uniqueId val="{0000000A-88B9-4597-AC42-E26615F165E4}"/>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cene3d>
                <a:camera prst="orthographicFront"/>
                <a:lightRig rig="threePt" dir="t"/>
              </a:scene3d>
              <a:sp3d>
                <a:bevelT w="165100" prst="coolSlant"/>
                <a:bevelB w="165100" prst="coolSlant"/>
              </a:sp3d>
            </c:spPr>
            <c:extLst>
              <c:ext xmlns:c16="http://schemas.microsoft.com/office/drawing/2014/chart" uri="{C3380CC4-5D6E-409C-BE32-E72D297353CC}">
                <c16:uniqueId val="{00000009-88B9-4597-AC42-E26615F165E4}"/>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cene3d>
                <a:camera prst="orthographicFront"/>
                <a:lightRig rig="threePt" dir="t"/>
              </a:scene3d>
              <a:sp3d>
                <a:bevelT w="165100" prst="coolSlant"/>
                <a:bevelB w="165100" prst="coolSlant"/>
              </a:sp3d>
            </c:spPr>
            <c:extLst>
              <c:ext xmlns:c16="http://schemas.microsoft.com/office/drawing/2014/chart" uri="{C3380CC4-5D6E-409C-BE32-E72D297353CC}">
                <c16:uniqueId val="{00000008-88B9-4597-AC42-E26615F165E4}"/>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cene3d>
                <a:camera prst="orthographicFront"/>
                <a:lightRig rig="threePt" dir="t"/>
              </a:scene3d>
              <a:sp3d>
                <a:bevelT w="165100" prst="coolSlant"/>
                <a:bevelB w="165100" prst="coolSlant"/>
              </a:sp3d>
            </c:spPr>
            <c:extLst>
              <c:ext xmlns:c16="http://schemas.microsoft.com/office/drawing/2014/chart" uri="{C3380CC4-5D6E-409C-BE32-E72D297353CC}">
                <c16:uniqueId val="{00000007-88B9-4597-AC42-E26615F165E4}"/>
              </c:ext>
            </c:extLst>
          </c:dPt>
          <c:dLbls>
            <c:dLbl>
              <c:idx val="0"/>
              <c:layout>
                <c:manualLayout>
                  <c:x val="-3.2717493908618181E-2"/>
                  <c:y val="-0.11312567740878432"/>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0.12903777448753398"/>
                      <c:h val="9.9998353537745402E-2"/>
                    </c:manualLayout>
                  </c15:layout>
                </c:ext>
                <c:ext xmlns:c16="http://schemas.microsoft.com/office/drawing/2014/chart" uri="{C3380CC4-5D6E-409C-BE32-E72D297353CC}">
                  <c16:uniqueId val="{00000014-88B9-4597-AC42-E26615F165E4}"/>
                </c:ext>
              </c:extLst>
            </c:dLbl>
            <c:dLbl>
              <c:idx val="1"/>
              <c:layout>
                <c:manualLayout>
                  <c:x val="-0.17631698493209969"/>
                  <c:y val="-0.11279665267530707"/>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0.16749836463495718"/>
                      <c:h val="3.1998123836182085E-2"/>
                    </c:manualLayout>
                  </c15:layout>
                </c:ext>
                <c:ext xmlns:c16="http://schemas.microsoft.com/office/drawing/2014/chart" uri="{C3380CC4-5D6E-409C-BE32-E72D297353CC}">
                  <c16:uniqueId val="{00000015-88B9-4597-AC42-E26615F165E4}"/>
                </c:ext>
              </c:extLst>
            </c:dLbl>
            <c:dLbl>
              <c:idx val="2"/>
              <c:layout>
                <c:manualLayout>
                  <c:x val="-8.4228685624204477E-2"/>
                  <c:y val="-0.27170763435098533"/>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0.11589259387973327"/>
                      <c:h val="6.5998238686963751E-2"/>
                    </c:manualLayout>
                  </c15:layout>
                </c:ext>
                <c:ext xmlns:c16="http://schemas.microsoft.com/office/drawing/2014/chart" uri="{C3380CC4-5D6E-409C-BE32-E72D297353CC}">
                  <c16:uniqueId val="{00000016-88B9-4597-AC42-E26615F165E4}"/>
                </c:ext>
              </c:extLst>
            </c:dLbl>
            <c:dLbl>
              <c:idx val="3"/>
              <c:layout>
                <c:manualLayout>
                  <c:x val="3.7664999171311844E-2"/>
                  <c:y val="-0.4492237064328351"/>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0.10630870899156597"/>
                      <c:h val="5.9198215716807431E-2"/>
                    </c:manualLayout>
                  </c15:layout>
                </c:ext>
                <c:ext xmlns:c16="http://schemas.microsoft.com/office/drawing/2014/chart" uri="{C3380CC4-5D6E-409C-BE32-E72D297353CC}">
                  <c16:uniqueId val="{0000000E-88B9-4597-AC42-E26615F165E4}"/>
                </c:ext>
              </c:extLst>
            </c:dLbl>
            <c:dLbl>
              <c:idx val="4"/>
              <c:layout>
                <c:manualLayout>
                  <c:x val="3.8437723410737722E-2"/>
                  <c:y val="-0.39882911100542223"/>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0.10805722706216145"/>
                      <c:h val="6.4298232944424674E-2"/>
                    </c:manualLayout>
                  </c15:layout>
                </c:ext>
                <c:ext xmlns:c16="http://schemas.microsoft.com/office/drawing/2014/chart" uri="{C3380CC4-5D6E-409C-BE32-E72D297353CC}">
                  <c16:uniqueId val="{00000000-88B9-4597-AC42-E26615F165E4}"/>
                </c:ext>
              </c:extLst>
            </c:dLbl>
            <c:dLbl>
              <c:idx val="5"/>
              <c:layout>
                <c:manualLayout>
                  <c:x val="4.908663810291157E-2"/>
                  <c:y val="-0.34417124920839298"/>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9.3912171978279987E-2"/>
                      <c:h val="7.2798261657120084E-2"/>
                    </c:manualLayout>
                  </c15:layout>
                </c:ext>
                <c:ext xmlns:c16="http://schemas.microsoft.com/office/drawing/2014/chart" uri="{C3380CC4-5D6E-409C-BE32-E72D297353CC}">
                  <c16:uniqueId val="{00000010-88B9-4597-AC42-E26615F165E4}"/>
                </c:ext>
              </c:extLst>
            </c:dLbl>
            <c:dLbl>
              <c:idx val="6"/>
              <c:layout>
                <c:manualLayout>
                  <c:x val="5.5706672606965026E-2"/>
                  <c:y val="-0.290198543269095"/>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8.7698817895198053E-2"/>
                      <c:h val="6.0898221459346494E-2"/>
                    </c:manualLayout>
                  </c15:layout>
                </c:ext>
                <c:ext xmlns:c16="http://schemas.microsoft.com/office/drawing/2014/chart" uri="{C3380CC4-5D6E-409C-BE32-E72D297353CC}">
                  <c16:uniqueId val="{00000012-88B9-4597-AC42-E26615F165E4}"/>
                </c:ext>
              </c:extLst>
            </c:dLbl>
            <c:dLbl>
              <c:idx val="7"/>
              <c:layout>
                <c:manualLayout>
                  <c:x val="5.1162152915094759E-2"/>
                  <c:y val="-0.22877619799203891"/>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9.3670706834455317E-2"/>
                      <c:h val="6.7698244429502841E-2"/>
                    </c:manualLayout>
                  </c15:layout>
                </c:ext>
                <c:ext xmlns:c16="http://schemas.microsoft.com/office/drawing/2014/chart" uri="{C3380CC4-5D6E-409C-BE32-E72D297353CC}">
                  <c16:uniqueId val="{0000000F-88B9-4597-AC42-E26615F165E4}"/>
                </c:ext>
              </c:extLst>
            </c:dLbl>
            <c:dLbl>
              <c:idx val="8"/>
              <c:layout>
                <c:manualLayout>
                  <c:x val="6.0333582486731416E-2"/>
                  <c:y val="-0.16609658468846325"/>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8.6125368757771326E-2"/>
                      <c:h val="6.4298232944424674E-2"/>
                    </c:manualLayout>
                  </c15:layout>
                </c:ext>
                <c:ext xmlns:c16="http://schemas.microsoft.com/office/drawing/2014/chart" uri="{C3380CC4-5D6E-409C-BE32-E72D297353CC}">
                  <c16:uniqueId val="{00000011-88B9-4597-AC42-E26615F165E4}"/>
                </c:ext>
              </c:extLst>
            </c:dLbl>
            <c:dLbl>
              <c:idx val="9"/>
              <c:layout>
                <c:manualLayout>
                  <c:x val="5.576690974848908E-2"/>
                  <c:y val="-9.2950424218362124E-2"/>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9.0260510999749716E-2"/>
                      <c:h val="8.6046526881575061E-2"/>
                    </c:manualLayout>
                  </c15:layout>
                </c:ext>
                <c:ext xmlns:c16="http://schemas.microsoft.com/office/drawing/2014/chart" uri="{C3380CC4-5D6E-409C-BE32-E72D297353CC}">
                  <c16:uniqueId val="{00000005-88B9-4597-AC42-E26615F165E4}"/>
                </c:ext>
              </c:extLst>
            </c:dLbl>
            <c:dLbl>
              <c:idx val="10"/>
              <c:layout>
                <c:manualLayout>
                  <c:x val="5.4633890824317466E-2"/>
                  <c:y val="-1.8987993274402541E-2"/>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9.2460970596212277E-2"/>
                      <c:h val="6.2598227201885584E-2"/>
                    </c:manualLayout>
                  </c15:layout>
                </c:ext>
                <c:ext xmlns:c16="http://schemas.microsoft.com/office/drawing/2014/chart" uri="{C3380CC4-5D6E-409C-BE32-E72D297353CC}">
                  <c16:uniqueId val="{00000004-88B9-4597-AC42-E26615F165E4}"/>
                </c:ext>
              </c:extLst>
            </c:dLbl>
            <c:dLbl>
              <c:idx val="11"/>
              <c:layout>
                <c:manualLayout>
                  <c:x val="5.5318754987853984E-2"/>
                  <c:y val="5.3798756532807503E-2"/>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9.1133325537025786E-2"/>
                      <c:h val="8.2998296112354583E-2"/>
                    </c:manualLayout>
                  </c15:layout>
                </c:ext>
                <c:ext xmlns:c16="http://schemas.microsoft.com/office/drawing/2014/chart" uri="{C3380CC4-5D6E-409C-BE32-E72D297353CC}">
                  <c16:uniqueId val="{00000002-88B9-4597-AC42-E26615F165E4}"/>
                </c:ext>
              </c:extLst>
            </c:dLbl>
            <c:dLbl>
              <c:idx val="12"/>
              <c:layout>
                <c:manualLayout>
                  <c:x val="5.346685603418886E-2"/>
                  <c:y val="0.12887335265093139"/>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9.3508031229859248E-2"/>
                      <c:h val="5.7498209974268327E-2"/>
                    </c:manualLayout>
                  </c15:layout>
                </c:ext>
                <c:ext xmlns:c16="http://schemas.microsoft.com/office/drawing/2014/chart" uri="{C3380CC4-5D6E-409C-BE32-E72D297353CC}">
                  <c16:uniqueId val="{00000003-88B9-4597-AC42-E26615F165E4}"/>
                </c:ext>
              </c:extLst>
            </c:dLbl>
            <c:dLbl>
              <c:idx val="13"/>
              <c:layout>
                <c:manualLayout>
                  <c:x val="5.4250964478000381E-2"/>
                  <c:y val="0.20136782194327255"/>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9.2524332813074442E-2"/>
                      <c:h val="8.4346521139035971E-2"/>
                    </c:manualLayout>
                  </c15:layout>
                </c:ext>
                <c:ext xmlns:c16="http://schemas.microsoft.com/office/drawing/2014/chart" uri="{C3380CC4-5D6E-409C-BE32-E72D297353CC}">
                  <c16:uniqueId val="{00000001-88B9-4597-AC42-E26615F165E4}"/>
                </c:ext>
              </c:extLst>
            </c:dLbl>
            <c:dLbl>
              <c:idx val="14"/>
              <c:layout>
                <c:manualLayout>
                  <c:x val="5.5291986723487736E-2"/>
                  <c:y val="0.27167396888293427"/>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9.1169563245853402E-2"/>
                      <c:h val="4.0498152548877502E-2"/>
                    </c:manualLayout>
                  </c15:layout>
                </c:ext>
                <c:ext xmlns:c16="http://schemas.microsoft.com/office/drawing/2014/chart" uri="{C3380CC4-5D6E-409C-BE32-E72D297353CC}">
                  <c16:uniqueId val="{0000001D-BCF7-47A3-BB97-5825F4D807C8}"/>
                </c:ext>
              </c:extLst>
            </c:dLbl>
            <c:dLbl>
              <c:idx val="15"/>
              <c:layout>
                <c:manualLayout>
                  <c:x val="2.9057275744164588E-2"/>
                  <c:y val="0.25946578591198538"/>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0.12266794327759249"/>
                      <c:h val="5.9198215716807411E-2"/>
                    </c:manualLayout>
                  </c15:layout>
                </c:ext>
                <c:ext xmlns:c16="http://schemas.microsoft.com/office/drawing/2014/chart" uri="{C3380CC4-5D6E-409C-BE32-E72D297353CC}">
                  <c16:uniqueId val="{0000000D-88B9-4597-AC42-E26615F165E4}"/>
                </c:ext>
              </c:extLst>
            </c:dLbl>
            <c:dLbl>
              <c:idx val="16"/>
              <c:layout>
                <c:manualLayout>
                  <c:x val="1.1733730228406113E-2"/>
                  <c:y val="0.25423927219407694"/>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0.15375358461411101"/>
                      <c:h val="3.1998123836182085E-2"/>
                    </c:manualLayout>
                  </c15:layout>
                </c:ext>
                <c:ext xmlns:c16="http://schemas.microsoft.com/office/drawing/2014/chart" uri="{C3380CC4-5D6E-409C-BE32-E72D297353CC}">
                  <c16:uniqueId val="{0000000C-88B9-4597-AC42-E26615F165E4}"/>
                </c:ext>
              </c:extLst>
            </c:dLbl>
            <c:dLbl>
              <c:idx val="17"/>
              <c:layout>
                <c:manualLayout>
                  <c:x val="-2.624042017491608E-3"/>
                  <c:y val="0.29044517796048291"/>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0.19564069325427932"/>
                      <c:h val="3.7098141063799342E-2"/>
                    </c:manualLayout>
                  </c15:layout>
                </c:ext>
                <c:ext xmlns:c16="http://schemas.microsoft.com/office/drawing/2014/chart" uri="{C3380CC4-5D6E-409C-BE32-E72D297353CC}">
                  <c16:uniqueId val="{0000000B-88B9-4597-AC42-E26615F165E4}"/>
                </c:ext>
              </c:extLst>
            </c:dLbl>
            <c:dLbl>
              <c:idx val="18"/>
              <c:layout>
                <c:manualLayout>
                  <c:x val="-0.19355468739316625"/>
                  <c:y val="0.2701356644740161"/>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0.16967072446568088"/>
                      <c:h val="3.3698129578721168E-2"/>
                    </c:manualLayout>
                  </c15:layout>
                </c:ext>
                <c:ext xmlns:c16="http://schemas.microsoft.com/office/drawing/2014/chart" uri="{C3380CC4-5D6E-409C-BE32-E72D297353CC}">
                  <c16:uniqueId val="{0000000A-88B9-4597-AC42-E26615F165E4}"/>
                </c:ext>
              </c:extLst>
            </c:dLbl>
            <c:dLbl>
              <c:idx val="19"/>
              <c:layout>
                <c:manualLayout>
                  <c:x val="-0.13729487236289861"/>
                  <c:y val="0.17705385792208711"/>
                </c:manualLayout>
              </c:layout>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88B9-4597-AC42-E26615F165E4}"/>
                </c:ext>
              </c:extLst>
            </c:dLbl>
            <c:dLbl>
              <c:idx val="20"/>
              <c:layout>
                <c:manualLayout>
                  <c:x val="-0.1654777865113656"/>
                  <c:y val="9.2601722253061777E-2"/>
                </c:manualLayout>
              </c:layout>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88B9-4597-AC42-E26615F165E4}"/>
                </c:ext>
              </c:extLst>
            </c:dLbl>
            <c:dLbl>
              <c:idx val="21"/>
              <c:layout>
                <c:manualLayout>
                  <c:x val="-0.1375860755249316"/>
                  <c:y val="3.378821649720376E-2"/>
                </c:manualLayout>
              </c:layout>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88B9-4597-AC42-E26615F165E4}"/>
                </c:ext>
              </c:extLst>
            </c:dLbl>
            <c:spPr>
              <a:solidFill>
                <a:sysClr val="windowText" lastClr="000000">
                  <a:lumMod val="75000"/>
                  <a:lumOff val="25000"/>
                </a:sysClr>
              </a:solidFill>
              <a:ln>
                <a:no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pt-BR"/>
              </a:p>
            </c:txPr>
            <c:dLblPos val="ctr"/>
            <c:showLegendKey val="0"/>
            <c:showVal val="1"/>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spPr xmlns:c15="http://schemas.microsoft.com/office/drawing/2012/chart">
                  <a:prstGeom prst="borderCallout2">
                    <a:avLst/>
                  </a:prstGeom>
                  <a:pattFill prst="pct75">
                    <a:fgClr>
                      <a:schemeClr val="dk1">
                        <a:lumMod val="75000"/>
                        <a:lumOff val="25000"/>
                      </a:schemeClr>
                    </a:fgClr>
                    <a:bgClr>
                      <a:schemeClr val="dk1">
                        <a:lumMod val="65000"/>
                        <a:lumOff val="35000"/>
                      </a:schemeClr>
                    </a:bgClr>
                  </a:pattFill>
                  <a:ln>
                    <a:noFill/>
                  </a:ln>
                </c15:spPr>
              </c:ext>
            </c:extLst>
          </c:dLbls>
          <c:cat>
            <c:strRef>
              <c:f>'Resumo Geral'!$B$41:$B$62</c:f>
              <c:strCache>
                <c:ptCount val="22"/>
                <c:pt idx="0">
                  <c:v>Terceirização</c:v>
                </c:pt>
                <c:pt idx="1">
                  <c:v>TI - Aquisições</c:v>
                </c:pt>
                <c:pt idx="2">
                  <c:v>TI - Serviços</c:v>
                </c:pt>
                <c:pt idx="3">
                  <c:v>Mobiliário</c:v>
                </c:pt>
                <c:pt idx="4">
                  <c:v>Material de Escritório</c:v>
                </c:pt>
                <c:pt idx="5">
                  <c:v>Divisórias</c:v>
                </c:pt>
                <c:pt idx="6">
                  <c:v>Eventos</c:v>
                </c:pt>
                <c:pt idx="7">
                  <c:v>Eletrodomésticos</c:v>
                </c:pt>
                <c:pt idx="8">
                  <c:v>Biblioteca (livros)</c:v>
                </c:pt>
                <c:pt idx="9">
                  <c:v>Manutenção de Equipamentos</c:v>
                </c:pt>
                <c:pt idx="10">
                  <c:v>Serviços Gráficos</c:v>
                </c:pt>
                <c:pt idx="11">
                  <c:v>Material de Consumo</c:v>
                </c:pt>
                <c:pt idx="12">
                  <c:v>Medicamentos</c:v>
                </c:pt>
                <c:pt idx="13">
                  <c:v>Equipamentos Audiovisual</c:v>
                </c:pt>
                <c:pt idx="14">
                  <c:v>Celular</c:v>
                </c:pt>
                <c:pt idx="15">
                  <c:v>Serviços Diversos</c:v>
                </c:pt>
                <c:pt idx="16">
                  <c:v>Projetos</c:v>
                </c:pt>
                <c:pt idx="17">
                  <c:v>Capacitação Pós</c:v>
                </c:pt>
                <c:pt idx="18">
                  <c:v>Capacitação</c:v>
                </c:pt>
                <c:pt idx="19">
                  <c:v>Obras</c:v>
                </c:pt>
                <c:pt idx="20">
                  <c:v>Serviço Público</c:v>
                </c:pt>
                <c:pt idx="21">
                  <c:v>Anuidade</c:v>
                </c:pt>
              </c:strCache>
            </c:strRef>
          </c:cat>
          <c:val>
            <c:numRef>
              <c:f>'Resumo Geral'!$H$41:$H$62</c:f>
              <c:numCache>
                <c:formatCode>_("R$"* #,##0.00_);_("R$"* \(#,##0.00\);_("R$"* "-"??_);_(@_)</c:formatCode>
                <c:ptCount val="22"/>
                <c:pt idx="0">
                  <c:v>95699440.319999993</c:v>
                </c:pt>
                <c:pt idx="1">
                  <c:v>13712181.02</c:v>
                </c:pt>
                <c:pt idx="2">
                  <c:v>7768465.3100000005</c:v>
                </c:pt>
                <c:pt idx="3">
                  <c:v>723254.97</c:v>
                </c:pt>
                <c:pt idx="4">
                  <c:v>153000</c:v>
                </c:pt>
                <c:pt idx="5">
                  <c:v>1550000</c:v>
                </c:pt>
                <c:pt idx="6">
                  <c:v>511478.68</c:v>
                </c:pt>
                <c:pt idx="7">
                  <c:v>178347.91000000003</c:v>
                </c:pt>
                <c:pt idx="8">
                  <c:v>352050</c:v>
                </c:pt>
                <c:pt idx="9">
                  <c:v>49098.840000000004</c:v>
                </c:pt>
                <c:pt idx="10">
                  <c:v>422000</c:v>
                </c:pt>
                <c:pt idx="11">
                  <c:v>445301.61</c:v>
                </c:pt>
                <c:pt idx="12">
                  <c:v>40000</c:v>
                </c:pt>
                <c:pt idx="13">
                  <c:v>47100</c:v>
                </c:pt>
                <c:pt idx="14">
                  <c:v>10000</c:v>
                </c:pt>
                <c:pt idx="15">
                  <c:v>5599541.0199999996</c:v>
                </c:pt>
                <c:pt idx="16">
                  <c:v>300000</c:v>
                </c:pt>
                <c:pt idx="17">
                  <c:v>112200.66</c:v>
                </c:pt>
                <c:pt idx="18">
                  <c:v>1719042.06</c:v>
                </c:pt>
                <c:pt idx="19">
                  <c:v>2718800</c:v>
                </c:pt>
                <c:pt idx="20">
                  <c:v>1601924.86</c:v>
                </c:pt>
                <c:pt idx="21">
                  <c:v>228190.09</c:v>
                </c:pt>
              </c:numCache>
            </c:numRef>
          </c:val>
          <c:extLst>
            <c:ext xmlns:c16="http://schemas.microsoft.com/office/drawing/2014/chart" uri="{C3380CC4-5D6E-409C-BE32-E72D297353CC}">
              <c16:uniqueId val="{00000000-D96B-4282-8347-B9732E1B6D2E}"/>
            </c:ext>
          </c:extLst>
        </c:ser>
        <c:dLbls>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w="0" h="0"/>
    </a:sp3d>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40"/>
      <c:depthPercent val="100"/>
      <c:rAngAx val="0"/>
      <c:perspective val="5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9539122862619964E-2"/>
          <c:y val="3.793562763514461E-2"/>
          <c:w val="0.96092175427476012"/>
          <c:h val="0.94038687085905848"/>
        </c:manualLayout>
      </c:layout>
      <c:pie3DChart>
        <c:varyColors val="1"/>
        <c:ser>
          <c:idx val="0"/>
          <c:order val="0"/>
          <c:tx>
            <c:strRef>
              <c:f>'Resumo Trimestres'!$C$26</c:f>
              <c:strCache>
                <c:ptCount val="1"/>
                <c:pt idx="0">
                  <c:v>Quantidade</c:v>
                </c:pt>
              </c:strCache>
            </c:strRef>
          </c:tx>
          <c:explosion val="29"/>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DF51-4634-B07E-60240B9195C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DF51-4634-B07E-60240B9195C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DF51-4634-B07E-60240B9195C5}"/>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DF51-4634-B07E-60240B9195C5}"/>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DF51-4634-B07E-60240B9195C5}"/>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DF51-4634-B07E-60240B9195C5}"/>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DF51-4634-B07E-60240B9195C5}"/>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DF51-4634-B07E-60240B9195C5}"/>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DF51-4634-B07E-60240B9195C5}"/>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DF51-4634-B07E-60240B9195C5}"/>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DF51-4634-B07E-60240B9195C5}"/>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DF51-4634-B07E-60240B9195C5}"/>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DF51-4634-B07E-60240B9195C5}"/>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B-DF51-4634-B07E-60240B9195C5}"/>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D-DF51-4634-B07E-60240B9195C5}"/>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F-DF51-4634-B07E-60240B9195C5}"/>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1-DF51-4634-B07E-60240B9195C5}"/>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3-DF51-4634-B07E-60240B9195C5}"/>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5-DF51-4634-B07E-60240B9195C5}"/>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7-DF51-4634-B07E-60240B9195C5}"/>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9-DF51-4634-B07E-60240B9195C5}"/>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B-DF51-4634-B07E-60240B9195C5}"/>
              </c:ext>
            </c:extLst>
          </c:dPt>
          <c:dLbls>
            <c:dLbl>
              <c:idx val="0"/>
              <c:layout>
                <c:manualLayout>
                  <c:x val="0.1039125380187693"/>
                  <c:y val="0.14426622617528437"/>
                </c:manualLayout>
              </c:layout>
              <c:tx>
                <c:rich>
                  <a:bodyPr/>
                  <a:lstStyle/>
                  <a:p>
                    <a:fld id="{D619BF35-2C96-4B2B-BC9B-D11992231343}" type="CELLRANGE">
                      <a:rPr lang="en-US" baseline="0"/>
                      <a:pPr/>
                      <a:t>[CELLRANGE]</a:t>
                    </a:fld>
                    <a:r>
                      <a:rPr lang="en-US" baseline="0"/>
                      <a:t>; </a:t>
                    </a:r>
                    <a:fld id="{EF858FA7-C138-480D-BADC-CA79F60ABC5D}" type="CATEGORYNAME">
                      <a:rPr lang="en-US" baseline="0"/>
                      <a:pPr/>
                      <a:t>[NOME DA CATEGORIA]</a:t>
                    </a:fld>
                    <a:r>
                      <a:rPr lang="en-US" baseline="0"/>
                      <a:t>; </a:t>
                    </a:r>
                    <a:fld id="{CF08FDEE-8999-4F7E-83FD-00097ACB33CD}" type="VALUE">
                      <a:rPr lang="en-US" baseline="0"/>
                      <a:pPr/>
                      <a:t>[VALOR]</a:t>
                    </a:fld>
                    <a:r>
                      <a:rPr lang="en-US" baseline="0"/>
                      <a:t>; </a:t>
                    </a:r>
                    <a:fld id="{623C5BB7-1866-4FCD-997B-A418BF7A6F30}"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manualLayout>
                      <c:w val="0.1171642452793507"/>
                      <c:h val="7.9538934904980624E-2"/>
                    </c:manualLayout>
                  </c15:layout>
                  <c15:dlblFieldTable/>
                  <c15:showDataLabelsRange val="1"/>
                </c:ext>
                <c:ext xmlns:c16="http://schemas.microsoft.com/office/drawing/2014/chart" uri="{C3380CC4-5D6E-409C-BE32-E72D297353CC}">
                  <c16:uniqueId val="{00000001-DF51-4634-B07E-60240B9195C5}"/>
                </c:ext>
              </c:extLst>
            </c:dLbl>
            <c:dLbl>
              <c:idx val="1"/>
              <c:layout>
                <c:manualLayout>
                  <c:x val="-1.7761440317280669E-3"/>
                  <c:y val="9.6817567822736067E-2"/>
                </c:manualLayout>
              </c:layout>
              <c:tx>
                <c:rich>
                  <a:bodyPr/>
                  <a:lstStyle/>
                  <a:p>
                    <a:r>
                      <a:rPr lang="en-US" baseline="0"/>
                      <a:t>; </a:t>
                    </a:r>
                    <a:fld id="{5B864FDD-B800-4DA4-BE87-04080EADEA73}" type="CATEGORYNAME">
                      <a:rPr lang="en-US" baseline="0"/>
                      <a:pPr/>
                      <a:t>[NOME DA CATEGORIA]</a:t>
                    </a:fld>
                    <a:r>
                      <a:rPr lang="en-US" baseline="0"/>
                      <a:t>; </a:t>
                    </a:r>
                    <a:fld id="{15CEDF48-4C5F-4467-8E2A-87CD52591CD7}" type="VALUE">
                      <a:rPr lang="en-US" baseline="0"/>
                      <a:pPr/>
                      <a:t>[VALOR]</a:t>
                    </a:fld>
                    <a:r>
                      <a:rPr lang="en-US" baseline="0"/>
                      <a:t>; </a:t>
                    </a:r>
                    <a:fld id="{A55B90CC-7BF3-41A6-AA87-446DB9B6CC24}"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manualLayout>
                      <c:w val="9.6073181777621003E-2"/>
                      <c:h val="0.14999081479882059"/>
                    </c:manualLayout>
                  </c15:layout>
                  <c15:dlblFieldTable/>
                  <c15:showDataLabelsRange val="1"/>
                </c:ext>
                <c:ext xmlns:c16="http://schemas.microsoft.com/office/drawing/2014/chart" uri="{C3380CC4-5D6E-409C-BE32-E72D297353CC}">
                  <c16:uniqueId val="{00000003-DF51-4634-B07E-60240B9195C5}"/>
                </c:ext>
              </c:extLst>
            </c:dLbl>
            <c:dLbl>
              <c:idx val="2"/>
              <c:layout>
                <c:manualLayout>
                  <c:x val="4.0443326893022111E-3"/>
                  <c:y val="-6.0321381761497657E-2"/>
                </c:manualLayout>
              </c:layout>
              <c:tx>
                <c:rich>
                  <a:bodyPr/>
                  <a:lstStyle/>
                  <a:p>
                    <a:r>
                      <a:rPr lang="en-US" baseline="0"/>
                      <a:t>; </a:t>
                    </a:r>
                    <a:fld id="{AEC1D18C-3342-4A40-B6C8-5AA9DA3FEFF6}" type="CATEGORYNAME">
                      <a:rPr lang="en-US" baseline="0"/>
                      <a:pPr/>
                      <a:t>[NOME DA CATEGORIA]</a:t>
                    </a:fld>
                    <a:r>
                      <a:rPr lang="en-US" baseline="0"/>
                      <a:t>; </a:t>
                    </a:r>
                    <a:fld id="{EAD51620-0A4C-4061-B10B-CDED6EADFB24}" type="VALUE">
                      <a:rPr lang="en-US" baseline="0"/>
                      <a:pPr/>
                      <a:t>[VALOR]</a:t>
                    </a:fld>
                    <a:r>
                      <a:rPr lang="en-US" baseline="0"/>
                      <a:t>; </a:t>
                    </a:r>
                    <a:fld id="{604D2811-FF5D-4E7C-A966-DD60E1ADF9A7}"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manualLayout>
                      <c:w val="0.10750573655779679"/>
                      <c:h val="0.15270050248704523"/>
                    </c:manualLayout>
                  </c15:layout>
                  <c15:dlblFieldTable/>
                  <c15:showDataLabelsRange val="1"/>
                </c:ext>
                <c:ext xmlns:c16="http://schemas.microsoft.com/office/drawing/2014/chart" uri="{C3380CC4-5D6E-409C-BE32-E72D297353CC}">
                  <c16:uniqueId val="{00000005-DF51-4634-B07E-60240B9195C5}"/>
                </c:ext>
              </c:extLst>
            </c:dLbl>
            <c:dLbl>
              <c:idx val="3"/>
              <c:layout>
                <c:manualLayout>
                  <c:x val="0.10657703379610878"/>
                  <c:y val="7.3473779888497265E-2"/>
                </c:manualLayout>
              </c:layout>
              <c:tx>
                <c:rich>
                  <a:bodyPr/>
                  <a:lstStyle/>
                  <a:p>
                    <a:endParaRPr lang="en-US"/>
                  </a:p>
                </c:rich>
              </c:tx>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F51-4634-B07E-60240B9195C5}"/>
                </c:ext>
              </c:extLst>
            </c:dLbl>
            <c:dLbl>
              <c:idx val="4"/>
              <c:layout>
                <c:manualLayout>
                  <c:x val="7.8156491450479856E-2"/>
                  <c:y val="-4.3540017711702086E-2"/>
                </c:manualLayout>
              </c:layout>
              <c:tx>
                <c:rich>
                  <a:bodyPr/>
                  <a:lstStyle/>
                  <a:p>
                    <a:endParaRPr lang="en-US"/>
                  </a:p>
                </c:rich>
              </c:tx>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DF51-4634-B07E-60240B9195C5}"/>
                </c:ext>
              </c:extLst>
            </c:dLbl>
            <c:dLbl>
              <c:idx val="5"/>
              <c:layout>
                <c:manualLayout>
                  <c:x val="0.10965210291033614"/>
                  <c:y val="-0.10835870376222"/>
                </c:manualLayout>
              </c:layout>
              <c:tx>
                <c:rich>
                  <a:bodyPr/>
                  <a:lstStyle/>
                  <a:p>
                    <a:fld id="{ADA6BCE4-EFE0-4DC8-B4DD-191B0936A533}" type="CELLRANGE">
                      <a:rPr lang="en-US" baseline="0"/>
                      <a:pPr/>
                      <a:t>[CELLRANGE]</a:t>
                    </a:fld>
                    <a:r>
                      <a:rPr lang="en-US" baseline="0"/>
                      <a:t>; </a:t>
                    </a:r>
                    <a:fld id="{00A7FDEB-47A9-49B9-BAE6-740E0872D23C}" type="CATEGORYNAME">
                      <a:rPr lang="en-US" baseline="0"/>
                      <a:pPr/>
                      <a:t>[NOME DA CATEGORIA]</a:t>
                    </a:fld>
                    <a:r>
                      <a:rPr lang="en-US" baseline="0"/>
                      <a:t>; </a:t>
                    </a:r>
                    <a:fld id="{4CF24E49-64F0-47F6-A98C-5E9CABAC2BCE}" type="VALUE">
                      <a:rPr lang="en-US" baseline="0"/>
                      <a:pPr/>
                      <a:t>[VALOR]</a:t>
                    </a:fld>
                    <a:r>
                      <a:rPr lang="en-US" baseline="0"/>
                      <a:t>; </a:t>
                    </a:r>
                    <a:fld id="{2814A17C-9649-409D-9BD4-ACEEACD122B8}"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DF51-4634-B07E-60240B9195C5}"/>
                </c:ext>
              </c:extLst>
            </c:dLbl>
            <c:dLbl>
              <c:idx val="6"/>
              <c:layout>
                <c:manualLayout>
                  <c:x val="0.1201854664171849"/>
                  <c:y val="-6.2224670660931229E-2"/>
                </c:manualLayout>
              </c:layout>
              <c:tx>
                <c:rich>
                  <a:bodyPr/>
                  <a:lstStyle/>
                  <a:p>
                    <a:fld id="{5E7F43B9-DE7C-4EED-B0F7-AD8968AE28FB}" type="CELLRANGE">
                      <a:rPr lang="en-US" baseline="0"/>
                      <a:pPr/>
                      <a:t>[CELLRANGE]</a:t>
                    </a:fld>
                    <a:r>
                      <a:rPr lang="en-US" baseline="0"/>
                      <a:t>; </a:t>
                    </a:r>
                    <a:fld id="{2FB8BB49-A6E1-40F5-97F6-71A1E2DF4151}" type="CATEGORYNAME">
                      <a:rPr lang="en-US" baseline="0"/>
                      <a:pPr/>
                      <a:t>[NOME DA CATEGORIA]</a:t>
                    </a:fld>
                    <a:r>
                      <a:rPr lang="en-US" baseline="0"/>
                      <a:t>; </a:t>
                    </a:r>
                    <a:fld id="{04C78EC1-4437-4A55-A600-B0A58D50E9B2}" type="VALUE">
                      <a:rPr lang="en-US" baseline="0"/>
                      <a:pPr/>
                      <a:t>[VALOR]</a:t>
                    </a:fld>
                    <a:r>
                      <a:rPr lang="en-US" baseline="0"/>
                      <a:t>; </a:t>
                    </a:r>
                    <a:fld id="{343CB2C3-A46A-484D-BF90-E546A99EFE9C}"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DF51-4634-B07E-60240B9195C5}"/>
                </c:ext>
              </c:extLst>
            </c:dLbl>
            <c:dLbl>
              <c:idx val="7"/>
              <c:layout>
                <c:manualLayout>
                  <c:x val="0.14565527952134871"/>
                  <c:y val="0"/>
                </c:manualLayout>
              </c:layout>
              <c:tx>
                <c:rich>
                  <a:bodyPr/>
                  <a:lstStyle/>
                  <a:p>
                    <a:fld id="{88BA17FB-FA09-4EC7-925F-76FCE0E992E4}" type="CELLRANGE">
                      <a:rPr lang="en-US" baseline="0"/>
                      <a:pPr/>
                      <a:t>[CELLRANGE]</a:t>
                    </a:fld>
                    <a:r>
                      <a:rPr lang="en-US" baseline="0"/>
                      <a:t>; </a:t>
                    </a:r>
                    <a:fld id="{59368E72-32A9-4A95-BBDB-8EECFD4CC0E2}" type="CATEGORYNAME">
                      <a:rPr lang="en-US" baseline="0"/>
                      <a:pPr/>
                      <a:t>[NOME DA CATEGORIA]</a:t>
                    </a:fld>
                    <a:r>
                      <a:rPr lang="en-US" baseline="0"/>
                      <a:t>; </a:t>
                    </a:r>
                    <a:fld id="{0A490DA5-968E-44E6-B684-4BD480DF4797}" type="VALUE">
                      <a:rPr lang="en-US" baseline="0"/>
                      <a:pPr/>
                      <a:t>[VALOR]</a:t>
                    </a:fld>
                    <a:r>
                      <a:rPr lang="en-US" baseline="0"/>
                      <a:t>; </a:t>
                    </a:r>
                    <a:fld id="{B92E47A2-ABD1-442F-BB8F-F92E5CD74945}"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DF51-4634-B07E-60240B9195C5}"/>
                </c:ext>
              </c:extLst>
            </c:dLbl>
            <c:dLbl>
              <c:idx val="8"/>
              <c:layout>
                <c:manualLayout>
                  <c:x val="-7.2827639760674412E-2"/>
                  <c:y val="5.4425022139626611E-3"/>
                </c:manualLayout>
              </c:layout>
              <c:tx>
                <c:rich>
                  <a:bodyPr/>
                  <a:lstStyle/>
                  <a:p>
                    <a:endParaRPr lang="en-US"/>
                  </a:p>
                </c:rich>
              </c:tx>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DF51-4634-B07E-60240B9195C5}"/>
                </c:ext>
              </c:extLst>
            </c:dLbl>
            <c:dLbl>
              <c:idx val="9"/>
              <c:layout>
                <c:manualLayout>
                  <c:x val="4.7959665208248944E-2"/>
                  <c:y val="-1.31985260152421E-3"/>
                </c:manualLayout>
              </c:layout>
              <c:tx>
                <c:rich>
                  <a:bodyPr/>
                  <a:lstStyle/>
                  <a:p>
                    <a:fld id="{23938B58-F6FA-4A4D-A734-27C3B2A457E9}" type="CELLRANGE">
                      <a:rPr lang="en-US" baseline="0"/>
                      <a:pPr/>
                      <a:t>[CELLRANGE]</a:t>
                    </a:fld>
                    <a:r>
                      <a:rPr lang="en-US" baseline="0"/>
                      <a:t>; </a:t>
                    </a:r>
                    <a:fld id="{CA9FE8F5-7133-4F42-A620-16671D2F5F2E}" type="CATEGORYNAME">
                      <a:rPr lang="en-US" baseline="0"/>
                      <a:pPr/>
                      <a:t>[NOME DA CATEGORIA]</a:t>
                    </a:fld>
                    <a:r>
                      <a:rPr lang="en-US" baseline="0"/>
                      <a:t>; </a:t>
                    </a:r>
                    <a:fld id="{560804A7-B0AD-4217-9F38-58FC82063BA7}" type="VALUE">
                      <a:rPr lang="en-US" baseline="0"/>
                      <a:pPr/>
                      <a:t>[VALOR]</a:t>
                    </a:fld>
                    <a:r>
                      <a:rPr lang="en-US" baseline="0"/>
                      <a:t>; </a:t>
                    </a:r>
                    <a:fld id="{60FA7450-5775-4BE5-ACEF-1F5A38FBE2E2}"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manualLayout>
                      <c:w val="0.24887541648262781"/>
                      <c:h val="8.1132529971386119E-2"/>
                    </c:manualLayout>
                  </c15:layout>
                  <c15:dlblFieldTable/>
                  <c15:showDataLabelsRange val="1"/>
                </c:ext>
                <c:ext xmlns:c16="http://schemas.microsoft.com/office/drawing/2014/chart" uri="{C3380CC4-5D6E-409C-BE32-E72D297353CC}">
                  <c16:uniqueId val="{00000013-DF51-4634-B07E-60240B9195C5}"/>
                </c:ext>
              </c:extLst>
            </c:dLbl>
            <c:dLbl>
              <c:idx val="10"/>
              <c:layout>
                <c:manualLayout>
                  <c:x val="-8.3485343140285301E-2"/>
                  <c:y val="-5.6619671009776849E-3"/>
                </c:manualLayout>
              </c:layout>
              <c:tx>
                <c:rich>
                  <a:bodyPr/>
                  <a:lstStyle/>
                  <a:p>
                    <a:fld id="{8969C23F-BE94-4CA5-96A1-0BEAF74CD62F}" type="CELLRANGE">
                      <a:rPr lang="en-US" baseline="0"/>
                      <a:pPr/>
                      <a:t>[CELLRANGE]</a:t>
                    </a:fld>
                    <a:r>
                      <a:rPr lang="en-US" baseline="0"/>
                      <a:t>; </a:t>
                    </a:r>
                    <a:fld id="{1C5093D0-BE0E-4B5B-BE3B-3F666C02B047}" type="CATEGORYNAME">
                      <a:rPr lang="en-US" baseline="0"/>
                      <a:pPr/>
                      <a:t>[NOME DA CATEGORIA]</a:t>
                    </a:fld>
                    <a:r>
                      <a:rPr lang="en-US" baseline="0"/>
                      <a:t>; </a:t>
                    </a:r>
                    <a:fld id="{6F928C54-00A6-4EE3-B6BF-0B08CCA5F98E}" type="VALUE">
                      <a:rPr lang="en-US" baseline="0"/>
                      <a:pPr/>
                      <a:t>[VALOR]</a:t>
                    </a:fld>
                    <a:r>
                      <a:rPr lang="en-US" baseline="0"/>
                      <a:t>; </a:t>
                    </a:r>
                    <a:fld id="{53846AA4-6766-4FBE-B31C-998F841973FF}"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manualLayout>
                      <c:w val="0.1648813847965204"/>
                      <c:h val="0.11747456254012524"/>
                    </c:manualLayout>
                  </c15:layout>
                  <c15:dlblFieldTable/>
                  <c15:showDataLabelsRange val="1"/>
                </c:ext>
                <c:ext xmlns:c16="http://schemas.microsoft.com/office/drawing/2014/chart" uri="{C3380CC4-5D6E-409C-BE32-E72D297353CC}">
                  <c16:uniqueId val="{00000015-DF51-4634-B07E-60240B9195C5}"/>
                </c:ext>
              </c:extLst>
            </c:dLbl>
            <c:dLbl>
              <c:idx val="11"/>
              <c:layout>
                <c:manualLayout>
                  <c:x val="-0.10665549799028162"/>
                  <c:y val="-0.1316967957623045"/>
                </c:manualLayout>
              </c:layout>
              <c:tx>
                <c:rich>
                  <a:bodyPr/>
                  <a:lstStyle/>
                  <a:p>
                    <a:fld id="{E7C7C63F-34A2-4E0F-BB71-2F6EE3CA3A57}" type="CELLRANGE">
                      <a:rPr lang="en-US" baseline="0"/>
                      <a:pPr/>
                      <a:t>[CELLRANGE]</a:t>
                    </a:fld>
                    <a:r>
                      <a:rPr lang="en-US" baseline="0"/>
                      <a:t>; </a:t>
                    </a:r>
                    <a:fld id="{4959DE9C-E986-4F54-8690-2E79C92E83B8}" type="CATEGORYNAME">
                      <a:rPr lang="en-US" baseline="0"/>
                      <a:pPr/>
                      <a:t>[NOME DA CATEGORIA]</a:t>
                    </a:fld>
                    <a:r>
                      <a:rPr lang="en-US" baseline="0"/>
                      <a:t>; </a:t>
                    </a:r>
                    <a:fld id="{DD559409-534A-48B4-A345-ACA1EC5DB5E6}" type="VALUE">
                      <a:rPr lang="en-US" baseline="0"/>
                      <a:pPr/>
                      <a:t>[VALOR]</a:t>
                    </a:fld>
                    <a:r>
                      <a:rPr lang="en-US" baseline="0"/>
                      <a:t>; </a:t>
                    </a:r>
                    <a:fld id="{5372CCB7-0014-4C83-ACF8-97275486EB46}"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manualLayout>
                      <c:w val="9.8865863711750809E-2"/>
                      <c:h val="0.1786642178486488"/>
                    </c:manualLayout>
                  </c15:layout>
                  <c15:dlblFieldTable/>
                  <c15:showDataLabelsRange val="1"/>
                </c:ext>
                <c:ext xmlns:c16="http://schemas.microsoft.com/office/drawing/2014/chart" uri="{C3380CC4-5D6E-409C-BE32-E72D297353CC}">
                  <c16:uniqueId val="{00000017-DF51-4634-B07E-60240B9195C5}"/>
                </c:ext>
              </c:extLst>
            </c:dLbl>
            <c:dLbl>
              <c:idx val="12"/>
              <c:layout>
                <c:manualLayout>
                  <c:x val="7.1051355864072598E-3"/>
                  <c:y val="7.6195030995478655E-2"/>
                </c:manualLayout>
              </c:layout>
              <c:tx>
                <c:rich>
                  <a:bodyPr/>
                  <a:lstStyle/>
                  <a:p>
                    <a:endParaRPr lang="en-US"/>
                  </a:p>
                </c:rich>
              </c:tx>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9-DF51-4634-B07E-60240B9195C5}"/>
                </c:ext>
              </c:extLst>
            </c:dLbl>
            <c:dLbl>
              <c:idx val="13"/>
              <c:layout>
                <c:manualLayout>
                  <c:x val="5.3288516898054453E-3"/>
                  <c:y val="-0.16871756863284565"/>
                </c:manualLayout>
              </c:layout>
              <c:tx>
                <c:rich>
                  <a:bodyPr/>
                  <a:lstStyle/>
                  <a:p>
                    <a:endParaRPr lang="en-US"/>
                  </a:p>
                </c:rich>
              </c:tx>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B-DF51-4634-B07E-60240B9195C5}"/>
                </c:ext>
              </c:extLst>
            </c:dLbl>
            <c:dLbl>
              <c:idx val="14"/>
              <c:layout>
                <c:manualLayout>
                  <c:x val="-1.421027117281452E-2"/>
                  <c:y val="-7.8916282102459989E-2"/>
                </c:manualLayout>
              </c:layout>
              <c:tx>
                <c:rich>
                  <a:bodyPr/>
                  <a:lstStyle/>
                  <a:p>
                    <a:endParaRPr lang="en-US"/>
                  </a:p>
                </c:rich>
              </c:tx>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D-DF51-4634-B07E-60240B9195C5}"/>
                </c:ext>
              </c:extLst>
            </c:dLbl>
            <c:dLbl>
              <c:idx val="15"/>
              <c:layout>
                <c:manualLayout>
                  <c:x val="-2.6644258449027226E-2"/>
                  <c:y val="-7.0451879893840011E-2"/>
                </c:manualLayout>
              </c:layout>
              <c:tx>
                <c:rich>
                  <a:bodyPr/>
                  <a:lstStyle/>
                  <a:p>
                    <a:r>
                      <a:rPr lang="en-US" baseline="0"/>
                      <a:t>; </a:t>
                    </a:r>
                    <a:fld id="{53E70203-7D20-443C-95AC-6E5581580871}" type="CATEGORYNAME">
                      <a:rPr lang="en-US" baseline="0"/>
                      <a:pPr/>
                      <a:t>[NOME DA CATEGORIA]</a:t>
                    </a:fld>
                    <a:r>
                      <a:rPr lang="en-US" baseline="0"/>
                      <a:t>; </a:t>
                    </a:r>
                    <a:fld id="{55D286E3-B87A-4013-B54F-798F06353BFF}" type="VALUE">
                      <a:rPr lang="en-US" baseline="0"/>
                      <a:pPr/>
                      <a:t>[VALOR]</a:t>
                    </a:fld>
                    <a:r>
                      <a:rPr lang="en-US" baseline="0"/>
                      <a:t>; </a:t>
                    </a:r>
                    <a:fld id="{FA64CC8B-379D-4A55-B552-227DFD21AEFE}"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manualLayout>
                      <c:w val="0.10053626989892525"/>
                      <c:h val="0.22132088953712772"/>
                    </c:manualLayout>
                  </c15:layout>
                  <c15:dlblFieldTable/>
                  <c15:showDataLabelsRange val="1"/>
                </c:ext>
                <c:ext xmlns:c16="http://schemas.microsoft.com/office/drawing/2014/chart" uri="{C3380CC4-5D6E-409C-BE32-E72D297353CC}">
                  <c16:uniqueId val="{0000001F-DF51-4634-B07E-60240B9195C5}"/>
                </c:ext>
              </c:extLst>
            </c:dLbl>
            <c:dLbl>
              <c:idx val="16"/>
              <c:layout/>
              <c:tx>
                <c:rich>
                  <a:bodyPr/>
                  <a:lstStyle/>
                  <a:p>
                    <a:endParaRPr lang="en-US"/>
                  </a:p>
                </c:rich>
              </c:tx>
              <c:dLblPos val="ctr"/>
              <c:showLegendKey val="0"/>
              <c:showVal val="1"/>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21-DF51-4634-B07E-60240B9195C5}"/>
                </c:ext>
              </c:extLst>
            </c:dLbl>
            <c:dLbl>
              <c:idx val="17"/>
              <c:layout>
                <c:manualLayout>
                  <c:x val="-0.20427264810920873"/>
                  <c:y val="5.6419111448601171E-2"/>
                </c:manualLayout>
              </c:layout>
              <c:tx>
                <c:rich>
                  <a:bodyPr/>
                  <a:lstStyle/>
                  <a:p>
                    <a:fld id="{80BAA445-64EB-4834-8005-CA8EE6314C19}" type="CELLRANGE">
                      <a:rPr lang="en-US" baseline="0"/>
                      <a:pPr/>
                      <a:t>[CELLRANGE]</a:t>
                    </a:fld>
                    <a:r>
                      <a:rPr lang="en-US" baseline="0"/>
                      <a:t>; </a:t>
                    </a:r>
                    <a:fld id="{73E6B1C0-D299-461B-9D46-94CEBB2CFD5F}" type="CATEGORYNAME">
                      <a:rPr lang="en-US" baseline="0"/>
                      <a:pPr/>
                      <a:t>[NOME DA CATEGORIA]</a:t>
                    </a:fld>
                    <a:r>
                      <a:rPr lang="en-US" baseline="0"/>
                      <a:t>; </a:t>
                    </a:r>
                    <a:fld id="{6298B9FF-DDDE-4B6B-956B-48AA7597A760}" type="VALUE">
                      <a:rPr lang="en-US" baseline="0"/>
                      <a:pPr/>
                      <a:t>[VALOR]</a:t>
                    </a:fld>
                    <a:r>
                      <a:rPr lang="en-US" baseline="0"/>
                      <a:t>; </a:t>
                    </a:r>
                    <a:fld id="{EFF495C8-BD9F-485C-B364-4FB670FA5060}"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3-DF51-4634-B07E-60240B9195C5}"/>
                </c:ext>
              </c:extLst>
            </c:dLbl>
            <c:dLbl>
              <c:idx val="18"/>
              <c:layout>
                <c:manualLayout>
                  <c:x val="-0.20427264810920873"/>
                  <c:y val="3.1481450267522985E-3"/>
                </c:manualLayout>
              </c:layout>
              <c:tx>
                <c:rich>
                  <a:bodyPr/>
                  <a:lstStyle/>
                  <a:p>
                    <a:fld id="{67D54C30-6E12-491E-A497-5B5DF079435F}" type="CELLRANGE">
                      <a:rPr lang="en-US" baseline="0"/>
                      <a:pPr/>
                      <a:t>[CELLRANGE]</a:t>
                    </a:fld>
                    <a:r>
                      <a:rPr lang="en-US" baseline="0"/>
                      <a:t>; </a:t>
                    </a:r>
                    <a:fld id="{633C1274-D8C2-4D56-A3CF-1C7E3A938A12}" type="CATEGORYNAME">
                      <a:rPr lang="en-US" baseline="0"/>
                      <a:pPr/>
                      <a:t>[NOME DA CATEGORIA]</a:t>
                    </a:fld>
                    <a:r>
                      <a:rPr lang="en-US" baseline="0"/>
                      <a:t>; </a:t>
                    </a:r>
                    <a:fld id="{ECD3B34D-78A8-44A5-BF41-C5CDBE5C2A29}" type="VALUE">
                      <a:rPr lang="en-US" baseline="0"/>
                      <a:pPr/>
                      <a:t>[VALOR]</a:t>
                    </a:fld>
                    <a:r>
                      <a:rPr lang="en-US" baseline="0"/>
                      <a:t>; </a:t>
                    </a:r>
                    <a:fld id="{03CA71EE-1D7E-443B-99F5-2935348E8DCD}"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5-DF51-4634-B07E-60240B9195C5}"/>
                </c:ext>
              </c:extLst>
            </c:dLbl>
            <c:dLbl>
              <c:idx val="19"/>
              <c:layout>
                <c:manualLayout>
                  <c:x val="2.8421521399745277E-2"/>
                  <c:y val="2.7005131551070039E-3"/>
                </c:manualLayout>
              </c:layout>
              <c:tx>
                <c:rich>
                  <a:bodyPr/>
                  <a:lstStyle/>
                  <a:p>
                    <a:fld id="{CCE438D5-3255-403E-AF18-91F34843E51D}" type="CELLRANGE">
                      <a:rPr lang="en-US" baseline="0"/>
                      <a:pPr/>
                      <a:t>[CELLRANGE]</a:t>
                    </a:fld>
                    <a:r>
                      <a:rPr lang="en-US" baseline="0"/>
                      <a:t>; </a:t>
                    </a:r>
                    <a:fld id="{B4614826-5941-4D46-937B-6CD1ECE5A555}" type="CATEGORYNAME">
                      <a:rPr lang="en-US" baseline="0"/>
                      <a:pPr/>
                      <a:t>[NOME DA CATEGORIA]</a:t>
                    </a:fld>
                    <a:r>
                      <a:rPr lang="en-US" baseline="0"/>
                      <a:t>; </a:t>
                    </a:r>
                    <a:fld id="{0245AC44-9B54-4331-A7D6-06658FA42EEF}" type="VALUE">
                      <a:rPr lang="en-US" baseline="0"/>
                      <a:pPr/>
                      <a:t>[VALOR]</a:t>
                    </a:fld>
                    <a:r>
                      <a:rPr lang="en-US" baseline="0"/>
                      <a:t>; </a:t>
                    </a:r>
                    <a:fld id="{BDDF6DD8-FD1E-4BE7-8D67-87AD36337B11}"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7-DF51-4634-B07E-60240B9195C5}"/>
                </c:ext>
              </c:extLst>
            </c:dLbl>
            <c:dLbl>
              <c:idx val="20"/>
              <c:layout>
                <c:manualLayout>
                  <c:x val="0.14743156341795052"/>
                  <c:y val="5.1679078245325749E-2"/>
                </c:manualLayout>
              </c:layout>
              <c:tx>
                <c:rich>
                  <a:bodyPr/>
                  <a:lstStyle/>
                  <a:p>
                    <a:fld id="{4115D8A8-3883-4193-8393-9B86842EA044}" type="CELLRANGE">
                      <a:rPr lang="en-US" baseline="0"/>
                      <a:pPr/>
                      <a:t>[CELLRANGE]</a:t>
                    </a:fld>
                    <a:r>
                      <a:rPr lang="en-US" baseline="0"/>
                      <a:t>; </a:t>
                    </a:r>
                    <a:fld id="{E6F471CD-7A47-4C55-8F62-FA1AC8830E3D}" type="CATEGORYNAME">
                      <a:rPr lang="en-US" baseline="0"/>
                      <a:pPr/>
                      <a:t>[NOME DA CATEGORIA]</a:t>
                    </a:fld>
                    <a:r>
                      <a:rPr lang="en-US" baseline="0"/>
                      <a:t>; </a:t>
                    </a:r>
                    <a:fld id="{DD704C8F-5028-4864-91EC-4BD8661318E7}" type="VALUE">
                      <a:rPr lang="en-US" baseline="0"/>
                      <a:pPr/>
                      <a:t>[VALOR]</a:t>
                    </a:fld>
                    <a:r>
                      <a:rPr lang="en-US" baseline="0"/>
                      <a:t>; </a:t>
                    </a:r>
                    <a:fld id="{7600004C-6DF4-4885-8EB7-F7C260A905EA}"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9-DF51-4634-B07E-60240B9195C5}"/>
                </c:ext>
              </c:extLst>
            </c:dLbl>
            <c:dLbl>
              <c:idx val="21"/>
              <c:layout>
                <c:manualLayout>
                  <c:x val="7.5900051442300567E-2"/>
                  <c:y val="0.10348382625823921"/>
                </c:manualLayout>
              </c:layout>
              <c:tx>
                <c:rich>
                  <a:bodyPr/>
                  <a:lstStyle/>
                  <a:p>
                    <a:fld id="{9BD538A7-AFE1-48D2-B5DC-A3C648A4A483}" type="CELLRANGE">
                      <a:rPr lang="en-US" baseline="0"/>
                      <a:pPr/>
                      <a:t>[CELLRANGE]</a:t>
                    </a:fld>
                    <a:r>
                      <a:rPr lang="en-US" baseline="0"/>
                      <a:t>; </a:t>
                    </a:r>
                    <a:fld id="{66C78F69-7EB5-4108-9BD3-CC6578E263A3}" type="CATEGORYNAME">
                      <a:rPr lang="en-US" baseline="0"/>
                      <a:pPr/>
                      <a:t>[NOME DA CATEGORIA]</a:t>
                    </a:fld>
                    <a:r>
                      <a:rPr lang="en-US" baseline="0"/>
                      <a:t>; </a:t>
                    </a:r>
                    <a:fld id="{B29274A5-35C5-4378-9DB1-5C66932E0D5C}" type="VALUE">
                      <a:rPr lang="en-US" baseline="0"/>
                      <a:pPr/>
                      <a:t>[VALOR]</a:t>
                    </a:fld>
                    <a:r>
                      <a:rPr lang="en-US" baseline="0"/>
                      <a:t>; </a:t>
                    </a:r>
                    <a:fld id="{6DBB7E61-572E-4B4D-850D-2FA0DDBB84EB}"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B-DF51-4634-B07E-60240B9195C5}"/>
                </c:ext>
              </c:extLst>
            </c:dLbl>
            <c:spPr>
              <a:solidFill>
                <a:sysClr val="windowText" lastClr="000000">
                  <a:lumMod val="75000"/>
                  <a:lumOff val="25000"/>
                </a:sysClr>
              </a:solidFill>
              <a:ln>
                <a:no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t-BR"/>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spPr xmlns:c15="http://schemas.microsoft.com/office/drawing/2012/chart">
                  <a:prstGeom prst="borderCallout1">
                    <a:avLst/>
                  </a:prstGeom>
                  <a:pattFill prst="pct75">
                    <a:fgClr>
                      <a:schemeClr val="dk1">
                        <a:lumMod val="75000"/>
                        <a:lumOff val="25000"/>
                      </a:schemeClr>
                    </a:fgClr>
                    <a:bgClr>
                      <a:schemeClr val="dk1">
                        <a:lumMod val="65000"/>
                        <a:lumOff val="35000"/>
                      </a:schemeClr>
                    </a:bgClr>
                  </a:pattFill>
                  <a:ln>
                    <a:noFill/>
                  </a:ln>
                </c15:spPr>
                <c15:showDataLabelsRange val="1"/>
              </c:ext>
            </c:extLst>
          </c:dLbls>
          <c:cat>
            <c:strRef>
              <c:f>'Resumo Trimestres'!$B$27:$B$48</c:f>
              <c:strCache>
                <c:ptCount val="22"/>
                <c:pt idx="0">
                  <c:v>Terceirização</c:v>
                </c:pt>
                <c:pt idx="1">
                  <c:v>TI - Aquisições</c:v>
                </c:pt>
                <c:pt idx="2">
                  <c:v>TI - Serviços</c:v>
                </c:pt>
                <c:pt idx="3">
                  <c:v>Mobiliário</c:v>
                </c:pt>
                <c:pt idx="4">
                  <c:v>Material de Escritório</c:v>
                </c:pt>
                <c:pt idx="5">
                  <c:v>Divisórias</c:v>
                </c:pt>
                <c:pt idx="6">
                  <c:v>Eventos</c:v>
                </c:pt>
                <c:pt idx="7">
                  <c:v>Eletrodomésticos</c:v>
                </c:pt>
                <c:pt idx="8">
                  <c:v>Biblioteca (livros)</c:v>
                </c:pt>
                <c:pt idx="9">
                  <c:v>Manutenção de Equipamentos</c:v>
                </c:pt>
                <c:pt idx="10">
                  <c:v>Serviços Gráficos</c:v>
                </c:pt>
                <c:pt idx="11">
                  <c:v>Material de Consumo</c:v>
                </c:pt>
                <c:pt idx="12">
                  <c:v>Medicamentos</c:v>
                </c:pt>
                <c:pt idx="13">
                  <c:v>Equipamentos Audiovisual</c:v>
                </c:pt>
                <c:pt idx="14">
                  <c:v>Celular</c:v>
                </c:pt>
                <c:pt idx="15">
                  <c:v>Serviços Diversos</c:v>
                </c:pt>
                <c:pt idx="16">
                  <c:v>Projetos</c:v>
                </c:pt>
                <c:pt idx="17">
                  <c:v>Capacitação Pós</c:v>
                </c:pt>
                <c:pt idx="18">
                  <c:v>Capacitação</c:v>
                </c:pt>
                <c:pt idx="19">
                  <c:v>Obras</c:v>
                </c:pt>
                <c:pt idx="20">
                  <c:v>Serviço Público</c:v>
                </c:pt>
                <c:pt idx="21">
                  <c:v>Anuidade</c:v>
                </c:pt>
              </c:strCache>
            </c:strRef>
          </c:cat>
          <c:val>
            <c:numRef>
              <c:f>'Resumo Trimestres'!$C$27:$C$48</c:f>
              <c:numCache>
                <c:formatCode>General</c:formatCode>
                <c:ptCount val="22"/>
                <c:pt idx="0">
                  <c:v>5</c:v>
                </c:pt>
                <c:pt idx="1">
                  <c:v>14</c:v>
                </c:pt>
                <c:pt idx="2">
                  <c:v>13</c:v>
                </c:pt>
                <c:pt idx="3">
                  <c:v>0</c:v>
                </c:pt>
                <c:pt idx="4">
                  <c:v>0</c:v>
                </c:pt>
                <c:pt idx="5">
                  <c:v>2</c:v>
                </c:pt>
                <c:pt idx="6">
                  <c:v>3</c:v>
                </c:pt>
                <c:pt idx="7">
                  <c:v>2</c:v>
                </c:pt>
                <c:pt idx="8">
                  <c:v>0</c:v>
                </c:pt>
                <c:pt idx="9">
                  <c:v>5</c:v>
                </c:pt>
                <c:pt idx="10">
                  <c:v>1</c:v>
                </c:pt>
                <c:pt idx="11">
                  <c:v>16</c:v>
                </c:pt>
                <c:pt idx="12">
                  <c:v>0</c:v>
                </c:pt>
                <c:pt idx="13">
                  <c:v>0</c:v>
                </c:pt>
                <c:pt idx="14">
                  <c:v>0</c:v>
                </c:pt>
                <c:pt idx="15">
                  <c:v>30</c:v>
                </c:pt>
                <c:pt idx="16">
                  <c:v>0</c:v>
                </c:pt>
                <c:pt idx="17">
                  <c:v>9</c:v>
                </c:pt>
                <c:pt idx="18">
                  <c:v>3</c:v>
                </c:pt>
                <c:pt idx="19">
                  <c:v>2</c:v>
                </c:pt>
                <c:pt idx="20">
                  <c:v>3</c:v>
                </c:pt>
                <c:pt idx="21">
                  <c:v>1</c:v>
                </c:pt>
              </c:numCache>
            </c:numRef>
          </c:val>
          <c:extLst>
            <c:ext xmlns:c15="http://schemas.microsoft.com/office/drawing/2012/chart" uri="{02D57815-91ED-43cb-92C2-25804820EDAC}">
              <c15:datalabelsRange>
                <c15:f>'Resumo Trimestres'!$D$27:$D$48</c15:f>
                <c15:dlblRangeCache>
                  <c:ptCount val="22"/>
                  <c:pt idx="0">
                    <c:v> R$29.889.712,38 </c:v>
                  </c:pt>
                  <c:pt idx="1">
                    <c:v> R$3.914.702,27 </c:v>
                  </c:pt>
                  <c:pt idx="2">
                    <c:v> R$1.332.178,41 </c:v>
                  </c:pt>
                  <c:pt idx="3">
                    <c:v> R$-   </c:v>
                  </c:pt>
                  <c:pt idx="4">
                    <c:v> R$-   </c:v>
                  </c:pt>
                  <c:pt idx="5">
                    <c:v> R$1.550.000,00 </c:v>
                  </c:pt>
                  <c:pt idx="6">
                    <c:v> R$390.000,00 </c:v>
                  </c:pt>
                  <c:pt idx="7">
                    <c:v> R$11.500,00 </c:v>
                  </c:pt>
                  <c:pt idx="8">
                    <c:v> R$-   </c:v>
                  </c:pt>
                  <c:pt idx="9">
                    <c:v> R$24.007,20 </c:v>
                  </c:pt>
                  <c:pt idx="10">
                    <c:v> R$18.000,00 </c:v>
                  </c:pt>
                  <c:pt idx="11">
                    <c:v> R$45.212,34 </c:v>
                  </c:pt>
                  <c:pt idx="12">
                    <c:v> R$-   </c:v>
                  </c:pt>
                  <c:pt idx="13">
                    <c:v> R$-   </c:v>
                  </c:pt>
                  <c:pt idx="14">
                    <c:v> R$-   </c:v>
                  </c:pt>
                  <c:pt idx="15">
                    <c:v> R$2.558.813,49 </c:v>
                  </c:pt>
                  <c:pt idx="16">
                    <c:v> R$-   </c:v>
                  </c:pt>
                  <c:pt idx="17">
                    <c:v> R$112.200,66 </c:v>
                  </c:pt>
                  <c:pt idx="18">
                    <c:v> R$1.016.375,00 </c:v>
                  </c:pt>
                  <c:pt idx="19">
                    <c:v> R$2.006.000,00 </c:v>
                  </c:pt>
                  <c:pt idx="20">
                    <c:v> R$1.601.924,86 </c:v>
                  </c:pt>
                  <c:pt idx="21">
                    <c:v> R$30.000,00 </c:v>
                  </c:pt>
                </c15:dlblRangeCache>
              </c15:datalabelsRange>
            </c:ext>
            <c:ext xmlns:c16="http://schemas.microsoft.com/office/drawing/2014/chart" uri="{C3380CC4-5D6E-409C-BE32-E72D297353CC}">
              <c16:uniqueId val="{00000000-CAB7-46D1-8633-FFE3E6922984}"/>
            </c:ext>
          </c:extLst>
        </c:ser>
        <c:ser>
          <c:idx val="1"/>
          <c:order val="1"/>
          <c:tx>
            <c:strRef>
              <c:f>'Resumo Trimestres'!$D$26</c:f>
              <c:strCache>
                <c:ptCount val="1"/>
                <c:pt idx="0">
                  <c:v>Valor (R$)</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1-DF51-4634-B07E-60240B9195C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3-DF51-4634-B07E-60240B9195C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5-DF51-4634-B07E-60240B9195C5}"/>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7-DF51-4634-B07E-60240B9195C5}"/>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9-DF51-4634-B07E-60240B9195C5}"/>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B-DF51-4634-B07E-60240B9195C5}"/>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D-DF51-4634-B07E-60240B9195C5}"/>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F-DF51-4634-B07E-60240B9195C5}"/>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1-DF51-4634-B07E-60240B9195C5}"/>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3-DF51-4634-B07E-60240B9195C5}"/>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5-DF51-4634-B07E-60240B9195C5}"/>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7-DF51-4634-B07E-60240B9195C5}"/>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9-DF51-4634-B07E-60240B9195C5}"/>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B-DF51-4634-B07E-60240B9195C5}"/>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D-DF51-4634-B07E-60240B9195C5}"/>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F-DF51-4634-B07E-60240B9195C5}"/>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51-DF51-4634-B07E-60240B9195C5}"/>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53-DF51-4634-B07E-60240B9195C5}"/>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55-DF51-4634-B07E-60240B9195C5}"/>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57-DF51-4634-B07E-60240B9195C5}"/>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59-DF51-4634-B07E-60240B9195C5}"/>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5B-DF51-4634-B07E-60240B9195C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t-BR"/>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'Resumo Trimestres'!$B$27:$B$48</c:f>
              <c:strCache>
                <c:ptCount val="22"/>
                <c:pt idx="0">
                  <c:v>Terceirização</c:v>
                </c:pt>
                <c:pt idx="1">
                  <c:v>TI - Aquisições</c:v>
                </c:pt>
                <c:pt idx="2">
                  <c:v>TI - Serviços</c:v>
                </c:pt>
                <c:pt idx="3">
                  <c:v>Mobiliário</c:v>
                </c:pt>
                <c:pt idx="4">
                  <c:v>Material de Escritório</c:v>
                </c:pt>
                <c:pt idx="5">
                  <c:v>Divisórias</c:v>
                </c:pt>
                <c:pt idx="6">
                  <c:v>Eventos</c:v>
                </c:pt>
                <c:pt idx="7">
                  <c:v>Eletrodomésticos</c:v>
                </c:pt>
                <c:pt idx="8">
                  <c:v>Biblioteca (livros)</c:v>
                </c:pt>
                <c:pt idx="9">
                  <c:v>Manutenção de Equipamentos</c:v>
                </c:pt>
                <c:pt idx="10">
                  <c:v>Serviços Gráficos</c:v>
                </c:pt>
                <c:pt idx="11">
                  <c:v>Material de Consumo</c:v>
                </c:pt>
                <c:pt idx="12">
                  <c:v>Medicamentos</c:v>
                </c:pt>
                <c:pt idx="13">
                  <c:v>Equipamentos Audiovisual</c:v>
                </c:pt>
                <c:pt idx="14">
                  <c:v>Celular</c:v>
                </c:pt>
                <c:pt idx="15">
                  <c:v>Serviços Diversos</c:v>
                </c:pt>
                <c:pt idx="16">
                  <c:v>Projetos</c:v>
                </c:pt>
                <c:pt idx="17">
                  <c:v>Capacitação Pós</c:v>
                </c:pt>
                <c:pt idx="18">
                  <c:v>Capacitação</c:v>
                </c:pt>
                <c:pt idx="19">
                  <c:v>Obras</c:v>
                </c:pt>
                <c:pt idx="20">
                  <c:v>Serviço Público</c:v>
                </c:pt>
                <c:pt idx="21">
                  <c:v>Anuidade</c:v>
                </c:pt>
              </c:strCache>
            </c:strRef>
          </c:cat>
          <c:val>
            <c:numRef>
              <c:f>'Resumo Trimestres'!$D$27:$D$48</c:f>
              <c:numCache>
                <c:formatCode>_("R$"* #,##0.00_);_("R$"* \(#,##0.00\);_("R$"* "-"??_);_(@_)</c:formatCode>
                <c:ptCount val="22"/>
                <c:pt idx="0">
                  <c:v>29889712.379999999</c:v>
                </c:pt>
                <c:pt idx="1">
                  <c:v>3914702.2700000005</c:v>
                </c:pt>
                <c:pt idx="2">
                  <c:v>1332178.4099999999</c:v>
                </c:pt>
                <c:pt idx="3">
                  <c:v>0</c:v>
                </c:pt>
                <c:pt idx="4">
                  <c:v>0</c:v>
                </c:pt>
                <c:pt idx="5">
                  <c:v>1550000</c:v>
                </c:pt>
                <c:pt idx="6">
                  <c:v>390000</c:v>
                </c:pt>
                <c:pt idx="7">
                  <c:v>11500</c:v>
                </c:pt>
                <c:pt idx="8">
                  <c:v>0</c:v>
                </c:pt>
                <c:pt idx="9">
                  <c:v>24007.199999999997</c:v>
                </c:pt>
                <c:pt idx="10">
                  <c:v>18000</c:v>
                </c:pt>
                <c:pt idx="11">
                  <c:v>45212.34</c:v>
                </c:pt>
                <c:pt idx="12">
                  <c:v>0</c:v>
                </c:pt>
                <c:pt idx="13">
                  <c:v>0</c:v>
                </c:pt>
                <c:pt idx="14">
                  <c:v>0</c:v>
                </c:pt>
                <c:pt idx="15">
                  <c:v>2558813.4899999998</c:v>
                </c:pt>
                <c:pt idx="16">
                  <c:v>0</c:v>
                </c:pt>
                <c:pt idx="17">
                  <c:v>112200.66</c:v>
                </c:pt>
                <c:pt idx="18">
                  <c:v>1016375</c:v>
                </c:pt>
                <c:pt idx="19">
                  <c:v>2006000</c:v>
                </c:pt>
                <c:pt idx="20">
                  <c:v>1601924.86</c:v>
                </c:pt>
                <c:pt idx="21">
                  <c:v>30000</c:v>
                </c:pt>
              </c:numCache>
            </c:numRef>
          </c:val>
          <c:extLst>
            <c:ext xmlns:c16="http://schemas.microsoft.com/office/drawing/2014/chart" uri="{C3380CC4-5D6E-409C-BE32-E72D297353CC}">
              <c16:uniqueId val="{00000001-CAB7-46D1-8633-FFE3E6922984}"/>
            </c:ext>
          </c:extLst>
        </c:ser>
        <c:dLbls>
          <c:dLblPos val="ctr"/>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40"/>
      <c:depthPercent val="100"/>
      <c:rAngAx val="0"/>
      <c:perspective val="5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'Resumo Trimestres'!$G$26</c:f>
              <c:strCache>
                <c:ptCount val="1"/>
                <c:pt idx="0">
                  <c:v>Quantidade</c:v>
                </c:pt>
              </c:strCache>
            </c:strRef>
          </c:tx>
          <c:explosion val="23"/>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AB67-47A6-B1FE-EF8D25EE391E}"/>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AB67-47A6-B1FE-EF8D25EE391E}"/>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AB67-47A6-B1FE-EF8D25EE391E}"/>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AB67-47A6-B1FE-EF8D25EE391E}"/>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AB67-47A6-B1FE-EF8D25EE391E}"/>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AB67-47A6-B1FE-EF8D25EE391E}"/>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AB67-47A6-B1FE-EF8D25EE391E}"/>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AB67-47A6-B1FE-EF8D25EE391E}"/>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AB67-47A6-B1FE-EF8D25EE391E}"/>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AB67-47A6-B1FE-EF8D25EE391E}"/>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AB67-47A6-B1FE-EF8D25EE391E}"/>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AB67-47A6-B1FE-EF8D25EE391E}"/>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AB67-47A6-B1FE-EF8D25EE391E}"/>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B-AB67-47A6-B1FE-EF8D25EE391E}"/>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D-AB67-47A6-B1FE-EF8D25EE391E}"/>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F-AB67-47A6-B1FE-EF8D25EE391E}"/>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1-AB67-47A6-B1FE-EF8D25EE391E}"/>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3-AB67-47A6-B1FE-EF8D25EE391E}"/>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5-AB67-47A6-B1FE-EF8D25EE391E}"/>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7-AB67-47A6-B1FE-EF8D25EE391E}"/>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9-AB67-47A6-B1FE-EF8D25EE391E}"/>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B-AB67-47A6-B1FE-EF8D25EE391E}"/>
              </c:ext>
            </c:extLst>
          </c:dPt>
          <c:dLbls>
            <c:dLbl>
              <c:idx val="0"/>
              <c:layout>
                <c:manualLayout>
                  <c:x val="-8.1819731328203707E-2"/>
                  <c:y val="-0.11508485404353677"/>
                </c:manualLayout>
              </c:layout>
              <c:tx>
                <c:rich>
                  <a:bodyPr/>
                  <a:lstStyle/>
                  <a:p>
                    <a:fld id="{67D13FC2-B2B9-4D6F-8FB8-DA48A112B345}" type="CELLRANGE">
                      <a:rPr lang="en-US" baseline="0"/>
                      <a:pPr/>
                      <a:t>[CELLRANGE]</a:t>
                    </a:fld>
                    <a:r>
                      <a:rPr lang="en-US" baseline="0"/>
                      <a:t>; </a:t>
                    </a:r>
                    <a:fld id="{3A45A166-D463-48C1-B092-AFD85550166D}" type="CATEGORYNAME">
                      <a:rPr lang="en-US" baseline="0"/>
                      <a:pPr/>
                      <a:t>[NOME DA CATEGORIA]</a:t>
                    </a:fld>
                    <a:r>
                      <a:rPr lang="en-US" baseline="0"/>
                      <a:t>; </a:t>
                    </a:r>
                    <a:fld id="{B0E3E48A-B2AD-43BB-8A0E-3211B57DC672}" type="VALUE">
                      <a:rPr lang="en-US" baseline="0"/>
                      <a:pPr/>
                      <a:t>[VALOR]</a:t>
                    </a:fld>
                    <a:r>
                      <a:rPr lang="en-US" baseline="0"/>
                      <a:t>; </a:t>
                    </a:r>
                    <a:fld id="{87D41876-EA31-46A2-A52A-A299687118CF}"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AB67-47A6-B1FE-EF8D25EE391E}"/>
                </c:ext>
              </c:extLst>
            </c:dLbl>
            <c:dLbl>
              <c:idx val="1"/>
              <c:layout>
                <c:manualLayout>
                  <c:x val="5.8696763778928615E-2"/>
                  <c:y val="-0.13152554747832773"/>
                </c:manualLayout>
              </c:layout>
              <c:tx>
                <c:rich>
                  <a:bodyPr/>
                  <a:lstStyle/>
                  <a:p>
                    <a:fld id="{87504E72-D961-4D81-9E33-1E29188E2A02}" type="CELLRANGE">
                      <a:rPr lang="en-US" baseline="0"/>
                      <a:pPr/>
                      <a:t>[CELLRANGE]</a:t>
                    </a:fld>
                    <a:r>
                      <a:rPr lang="en-US" baseline="0"/>
                      <a:t>; </a:t>
                    </a:r>
                    <a:fld id="{329E2414-5063-46F0-BA2F-FBAC7BA94EE4}" type="CATEGORYNAME">
                      <a:rPr lang="en-US" baseline="0"/>
                      <a:pPr/>
                      <a:t>[NOME DA CATEGORIA]</a:t>
                    </a:fld>
                    <a:r>
                      <a:rPr lang="en-US" baseline="0"/>
                      <a:t>; </a:t>
                    </a:r>
                    <a:fld id="{5A2E636D-D7AC-46E7-9991-C4F68E901D92}" type="VALUE">
                      <a:rPr lang="en-US" baseline="0"/>
                      <a:pPr/>
                      <a:t>[VALOR]</a:t>
                    </a:fld>
                    <a:r>
                      <a:rPr lang="en-US" baseline="0"/>
                      <a:t>; </a:t>
                    </a:r>
                    <a:fld id="{2749BA08-140F-4478-AC73-36DF234EA1E2}"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AB67-47A6-B1FE-EF8D25EE391E}"/>
                </c:ext>
              </c:extLst>
            </c:dLbl>
            <c:dLbl>
              <c:idx val="2"/>
              <c:layout>
                <c:manualLayout>
                  <c:x val="1.928493265993253E-2"/>
                  <c:y val="-0.11787777777777778"/>
                </c:manualLayout>
              </c:layout>
              <c:tx>
                <c:rich>
                  <a:bodyPr/>
                  <a:lstStyle/>
                  <a:p>
                    <a:fld id="{D78359B1-84BF-4FB0-87A1-FF4DE2091298}" type="CELLRANGE">
                      <a:rPr lang="en-US" baseline="0"/>
                      <a:pPr/>
                      <a:t>[CELLRANGE]</a:t>
                    </a:fld>
                    <a:r>
                      <a:rPr lang="en-US" baseline="0"/>
                      <a:t>; </a:t>
                    </a:r>
                    <a:fld id="{BFE150A7-EF06-460E-9A22-F4C198AA9049}" type="CATEGORYNAME">
                      <a:rPr lang="en-US" baseline="0"/>
                      <a:pPr/>
                      <a:t>[NOME DA CATEGORIA]</a:t>
                    </a:fld>
                    <a:r>
                      <a:rPr lang="en-US" baseline="0"/>
                      <a:t>; </a:t>
                    </a:r>
                    <a:fld id="{C4CA5344-7C16-4773-A6BA-913263404A63}" type="VALUE">
                      <a:rPr lang="en-US" baseline="0"/>
                      <a:pPr/>
                      <a:t>[VALOR]</a:t>
                    </a:fld>
                    <a:r>
                      <a:rPr lang="en-US" baseline="0"/>
                      <a:t>; </a:t>
                    </a:r>
                    <a:fld id="{BA9B2BDE-67D6-4D0E-853B-A943DCCC114D}"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AB67-47A6-B1FE-EF8D25EE391E}"/>
                </c:ext>
              </c:extLst>
            </c:dLbl>
            <c:dLbl>
              <c:idx val="3"/>
              <c:layout/>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AB67-47A6-B1FE-EF8D25EE391E}"/>
                </c:ext>
              </c:extLst>
            </c:dLbl>
            <c:dLbl>
              <c:idx val="4"/>
              <c:layout>
                <c:manualLayout>
                  <c:x val="-3.56341189674523E-3"/>
                  <c:y val="-8.6406196581196582E-2"/>
                </c:manualLayout>
              </c:layout>
              <c:tx>
                <c:rich>
                  <a:bodyPr/>
                  <a:lstStyle/>
                  <a:p>
                    <a:fld id="{327420EC-BDC0-4C72-A27A-57F9666D850E}" type="CELLRANGE">
                      <a:rPr lang="en-US" baseline="0"/>
                      <a:pPr/>
                      <a:t>[CELLRANGE]</a:t>
                    </a:fld>
                    <a:r>
                      <a:rPr lang="en-US" baseline="0"/>
                      <a:t>; </a:t>
                    </a:r>
                    <a:fld id="{2F25A04F-FC39-49C5-A9E5-5ECC5EC86CD4}" type="CATEGORYNAME">
                      <a:rPr lang="en-US" baseline="0"/>
                      <a:pPr/>
                      <a:t>[NOME DA CATEGORIA]</a:t>
                    </a:fld>
                    <a:r>
                      <a:rPr lang="en-US" baseline="0"/>
                      <a:t>; </a:t>
                    </a:r>
                    <a:fld id="{9DE04E26-10E5-4975-B6A4-DC17D77BDB21}" type="VALUE">
                      <a:rPr lang="en-US" baseline="0"/>
                      <a:pPr/>
                      <a:t>[VALOR]</a:t>
                    </a:fld>
                    <a:r>
                      <a:rPr lang="en-US" baseline="0"/>
                      <a:t>; </a:t>
                    </a:r>
                    <a:fld id="{DD233774-EA75-4811-8170-CD8C8B965AAA}"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manualLayout>
                      <c:w val="0.16266764870931538"/>
                      <c:h val="0.11621324786324788"/>
                    </c:manualLayout>
                  </c15:layout>
                  <c15:dlblFieldTable/>
                  <c15:showDataLabelsRange val="1"/>
                </c:ext>
                <c:ext xmlns:c16="http://schemas.microsoft.com/office/drawing/2014/chart" uri="{C3380CC4-5D6E-409C-BE32-E72D297353CC}">
                  <c16:uniqueId val="{00000009-AB67-47A6-B1FE-EF8D25EE391E}"/>
                </c:ext>
              </c:extLst>
            </c:dLbl>
            <c:dLbl>
              <c:idx val="5"/>
              <c:layout/>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B67-47A6-B1FE-EF8D25EE391E}"/>
                </c:ext>
              </c:extLst>
            </c:dLbl>
            <c:dLbl>
              <c:idx val="6"/>
              <c:layout/>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B67-47A6-B1FE-EF8D25EE391E}"/>
                </c:ext>
              </c:extLst>
            </c:dLbl>
            <c:dLbl>
              <c:idx val="7"/>
              <c:layout>
                <c:manualLayout>
                  <c:x val="7.1026936026936027E-3"/>
                  <c:y val="2.2669764957264957E-2"/>
                </c:manualLayout>
              </c:layout>
              <c:tx>
                <c:rich>
                  <a:bodyPr/>
                  <a:lstStyle/>
                  <a:p>
                    <a:fld id="{A0D8C635-4973-414E-8FA6-FF8EBA8B75C8}" type="CELLRANGE">
                      <a:rPr lang="en-US" baseline="0"/>
                      <a:pPr/>
                      <a:t>[CELLRANGE]</a:t>
                    </a:fld>
                    <a:r>
                      <a:rPr lang="en-US" baseline="0"/>
                      <a:t>; </a:t>
                    </a:r>
                    <a:fld id="{26FB1E99-7254-4847-9B00-A78F26A83317}" type="CATEGORYNAME">
                      <a:rPr lang="en-US" baseline="0"/>
                      <a:pPr/>
                      <a:t>[NOME DA CATEGORIA]</a:t>
                    </a:fld>
                    <a:r>
                      <a:rPr lang="en-US" baseline="0"/>
                      <a:t>; </a:t>
                    </a:r>
                    <a:fld id="{A658695F-7877-4D7F-8707-667C58211B46}" type="VALUE">
                      <a:rPr lang="en-US" baseline="0"/>
                      <a:pPr/>
                      <a:t>[VALOR]</a:t>
                    </a:fld>
                    <a:r>
                      <a:rPr lang="en-US" baseline="0"/>
                      <a:t>; </a:t>
                    </a:r>
                    <a:fld id="{A02F8883-D3FB-407D-9671-10885718499A}"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manualLayout>
                      <c:w val="0.12695749158249159"/>
                      <c:h val="0.11543076923076921"/>
                    </c:manualLayout>
                  </c15:layout>
                  <c15:dlblFieldTable/>
                  <c15:showDataLabelsRange val="1"/>
                </c:ext>
                <c:ext xmlns:c16="http://schemas.microsoft.com/office/drawing/2014/chart" uri="{C3380CC4-5D6E-409C-BE32-E72D297353CC}">
                  <c16:uniqueId val="{0000000F-AB67-47A6-B1FE-EF8D25EE391E}"/>
                </c:ext>
              </c:extLst>
            </c:dLbl>
            <c:dLbl>
              <c:idx val="8"/>
              <c:layout>
                <c:manualLayout>
                  <c:x val="2.6725519079685747E-2"/>
                  <c:y val="0.12895235042735043"/>
                </c:manualLayout>
              </c:layout>
              <c:tx>
                <c:rich>
                  <a:bodyPr/>
                  <a:lstStyle/>
                  <a:p>
                    <a:fld id="{695C4EA0-417A-464B-865F-2D4F6777EF46}" type="CELLRANGE">
                      <a:rPr lang="en-US" baseline="0"/>
                      <a:pPr/>
                      <a:t>[CELLRANGE]</a:t>
                    </a:fld>
                    <a:r>
                      <a:rPr lang="en-US" baseline="0"/>
                      <a:t>; </a:t>
                    </a:r>
                    <a:fld id="{4667F5C1-74D7-417C-A1C5-B77E2841DF11}" type="CATEGORYNAME">
                      <a:rPr lang="en-US" baseline="0"/>
                      <a:pPr/>
                      <a:t>[NOME DA CATEGORIA]</a:t>
                    </a:fld>
                    <a:r>
                      <a:rPr lang="en-US" baseline="0"/>
                      <a:t>; </a:t>
                    </a:r>
                    <a:fld id="{883A7D0A-8B0A-46BD-B84E-042949CE83B4}" type="VALUE">
                      <a:rPr lang="en-US" baseline="0"/>
                      <a:pPr/>
                      <a:t>[VALOR]</a:t>
                    </a:fld>
                    <a:r>
                      <a:rPr lang="en-US" baseline="0"/>
                      <a:t>; </a:t>
                    </a:r>
                    <a:fld id="{67FE00AD-18F3-46B7-8214-0F54ED2DD6A8}"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manualLayout>
                      <c:w val="0.10069304152637484"/>
                      <c:h val="0.153475"/>
                    </c:manualLayout>
                  </c15:layout>
                  <c15:dlblFieldTable/>
                  <c15:showDataLabelsRange val="1"/>
                </c:ext>
                <c:ext xmlns:c16="http://schemas.microsoft.com/office/drawing/2014/chart" uri="{C3380CC4-5D6E-409C-BE32-E72D297353CC}">
                  <c16:uniqueId val="{00000011-AB67-47A6-B1FE-EF8D25EE391E}"/>
                </c:ext>
              </c:extLst>
            </c:dLbl>
            <c:dLbl>
              <c:idx val="9"/>
              <c:layout/>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AB67-47A6-B1FE-EF8D25EE391E}"/>
                </c:ext>
              </c:extLst>
            </c:dLbl>
            <c:dLbl>
              <c:idx val="10"/>
              <c:layout>
                <c:manualLayout>
                  <c:x val="1.7445216049382584E-2"/>
                  <c:y val="0.13138846153846143"/>
                </c:manualLayout>
              </c:layout>
              <c:tx>
                <c:rich>
                  <a:bodyPr/>
                  <a:lstStyle/>
                  <a:p>
                    <a:fld id="{C3B2007F-01B7-443A-B2A5-CB39B513CCAB}" type="CELLRANGE">
                      <a:rPr lang="en-US" baseline="0"/>
                      <a:pPr/>
                      <a:t>[CELLRANGE]</a:t>
                    </a:fld>
                    <a:r>
                      <a:rPr lang="en-US" baseline="0"/>
                      <a:t>; </a:t>
                    </a:r>
                    <a:fld id="{6ED53EE1-4C22-46D5-8FF6-3CBDD4CEA59B}" type="CATEGORYNAME">
                      <a:rPr lang="en-US" baseline="0"/>
                      <a:pPr/>
                      <a:t>[NOME DA CATEGORIA]</a:t>
                    </a:fld>
                    <a:r>
                      <a:rPr lang="en-US" baseline="0"/>
                      <a:t>; </a:t>
                    </a:r>
                    <a:fld id="{13A7EFF9-ADF3-4042-888B-239403708651}" type="VALUE">
                      <a:rPr lang="en-US" baseline="0"/>
                      <a:pPr/>
                      <a:t>[VALOR]</a:t>
                    </a:fld>
                    <a:r>
                      <a:rPr lang="en-US" baseline="0"/>
                      <a:t>; </a:t>
                    </a:r>
                    <a:fld id="{1961408C-1C0A-4DBA-803F-FDCE8ED20A28}"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manualLayout>
                      <c:w val="0.11131292938027224"/>
                      <c:h val="0.11024132219422414"/>
                    </c:manualLayout>
                  </c15:layout>
                  <c15:dlblFieldTable/>
                  <c15:showDataLabelsRange val="1"/>
                </c:ext>
                <c:ext xmlns:c16="http://schemas.microsoft.com/office/drawing/2014/chart" uri="{C3380CC4-5D6E-409C-BE32-E72D297353CC}">
                  <c16:uniqueId val="{00000015-AB67-47A6-B1FE-EF8D25EE391E}"/>
                </c:ext>
              </c:extLst>
            </c:dLbl>
            <c:dLbl>
              <c:idx val="11"/>
              <c:layout>
                <c:manualLayout>
                  <c:x val="2.2233656004489337E-2"/>
                  <c:y val="0.13971463675213674"/>
                </c:manualLayout>
              </c:layout>
              <c:tx>
                <c:rich>
                  <a:bodyPr/>
                  <a:lstStyle/>
                  <a:p>
                    <a:fld id="{398FA6D8-8AD6-4D94-B29A-27235990FE98}" type="CELLRANGE">
                      <a:rPr lang="en-US" baseline="0"/>
                      <a:pPr/>
                      <a:t>[CELLRANGE]</a:t>
                    </a:fld>
                    <a:r>
                      <a:rPr lang="en-US" baseline="0"/>
                      <a:t>; </a:t>
                    </a:r>
                    <a:fld id="{C8A4F8F6-E030-4BF6-B31C-5EFAD436C269}" type="CATEGORYNAME">
                      <a:rPr lang="en-US" baseline="0"/>
                      <a:pPr/>
                      <a:t>[NOME DA CATEGORIA]</a:t>
                    </a:fld>
                    <a:r>
                      <a:rPr lang="en-US" baseline="0"/>
                      <a:t>; </a:t>
                    </a:r>
                    <a:fld id="{15E14ABC-304F-4D30-9015-B7AAAC212843}" type="VALUE">
                      <a:rPr lang="en-US" baseline="0"/>
                      <a:pPr/>
                      <a:t>[VALOR]</a:t>
                    </a:fld>
                    <a:r>
                      <a:rPr lang="en-US" baseline="0"/>
                      <a:t>; </a:t>
                    </a:r>
                    <a:fld id="{1831F115-ABE5-45B7-9260-9F61B87D9B29}"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manualLayout>
                      <c:w val="0.11038492948335224"/>
                      <c:h val="0.11660982545032289"/>
                    </c:manualLayout>
                  </c15:layout>
                  <c15:dlblFieldTable/>
                  <c15:showDataLabelsRange val="1"/>
                </c:ext>
                <c:ext xmlns:c16="http://schemas.microsoft.com/office/drawing/2014/chart" uri="{C3380CC4-5D6E-409C-BE32-E72D297353CC}">
                  <c16:uniqueId val="{00000017-AB67-47A6-B1FE-EF8D25EE391E}"/>
                </c:ext>
              </c:extLst>
            </c:dLbl>
            <c:dLbl>
              <c:idx val="12"/>
              <c:layout>
                <c:manualLayout>
                  <c:x val="1.2444795173961841E-2"/>
                  <c:y val="0.15757820512820503"/>
                </c:manualLayout>
              </c:layout>
              <c:tx>
                <c:rich>
                  <a:bodyPr/>
                  <a:lstStyle/>
                  <a:p>
                    <a:fld id="{2A5121FA-2B6A-4AF5-B9DA-059CD577D30F}" type="CELLRANGE">
                      <a:rPr lang="en-US" baseline="0"/>
                      <a:pPr/>
                      <a:t>[CELLRANGE]</a:t>
                    </a:fld>
                    <a:r>
                      <a:rPr lang="en-US" baseline="0"/>
                      <a:t>; </a:t>
                    </a:r>
                    <a:fld id="{CB754EB0-01FF-4CCC-BB10-135FB199E4BF}" type="CATEGORYNAME">
                      <a:rPr lang="en-US" baseline="0"/>
                      <a:pPr/>
                      <a:t>[NOME DA CATEGORIA]</a:t>
                    </a:fld>
                    <a:r>
                      <a:rPr lang="en-US" baseline="0"/>
                      <a:t>; </a:t>
                    </a:r>
                    <a:fld id="{33A8C63E-10F6-46A9-B47D-1FDB7BBC6386}" type="VALUE">
                      <a:rPr lang="en-US" baseline="0"/>
                      <a:pPr/>
                      <a:t>[VALOR]</a:t>
                    </a:fld>
                    <a:r>
                      <a:rPr lang="en-US" baseline="0"/>
                      <a:t>; </a:t>
                    </a:r>
                    <a:fld id="{5D87D882-C2B8-4F1A-AC9E-51FC5DBEC0BF}"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manualLayout>
                      <c:w val="0.13916609139356426"/>
                      <c:h val="9.1060513186968006E-2"/>
                    </c:manualLayout>
                  </c15:layout>
                  <c15:dlblFieldTable/>
                  <c15:showDataLabelsRange val="1"/>
                </c:ext>
                <c:ext xmlns:c16="http://schemas.microsoft.com/office/drawing/2014/chart" uri="{C3380CC4-5D6E-409C-BE32-E72D297353CC}">
                  <c16:uniqueId val="{00000019-AB67-47A6-B1FE-EF8D25EE391E}"/>
                </c:ext>
              </c:extLst>
            </c:dLbl>
            <c:dLbl>
              <c:idx val="13"/>
              <c:layout>
                <c:manualLayout>
                  <c:x val="-1.2812850729517395E-3"/>
                  <c:y val="0.1877724358974357"/>
                </c:manualLayout>
              </c:layout>
              <c:tx>
                <c:rich>
                  <a:bodyPr/>
                  <a:lstStyle/>
                  <a:p>
                    <a:fld id="{8FD02872-2E8C-4D4B-94A8-CCA611362EAD}" type="CELLRANGE">
                      <a:rPr lang="en-US" baseline="0"/>
                      <a:pPr/>
                      <a:t>[CELLRANGE]</a:t>
                    </a:fld>
                    <a:r>
                      <a:rPr lang="en-US" baseline="0"/>
                      <a:t>; </a:t>
                    </a:r>
                    <a:fld id="{555F3CB7-A0ED-41A9-B7E7-81DA713FB1AA}" type="CATEGORYNAME">
                      <a:rPr lang="en-US" baseline="0"/>
                      <a:pPr/>
                      <a:t>[NOME DA CATEGORIA]</a:t>
                    </a:fld>
                    <a:r>
                      <a:rPr lang="en-US" baseline="0"/>
                      <a:t>; </a:t>
                    </a:r>
                    <a:fld id="{EAF8120C-8F3C-4C0A-AE51-92F44E9EF53A}" type="VALUE">
                      <a:rPr lang="en-US" baseline="0"/>
                      <a:pPr/>
                      <a:t>[VALOR]</a:t>
                    </a:fld>
                    <a:r>
                      <a:rPr lang="en-US" baseline="0"/>
                      <a:t>; </a:t>
                    </a:r>
                    <a:fld id="{06251FCB-7FBE-48E5-8B62-6EF97C1B74B2}"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B-AB67-47A6-B1FE-EF8D25EE391E}"/>
                </c:ext>
              </c:extLst>
            </c:dLbl>
            <c:dLbl>
              <c:idx val="14"/>
              <c:layout>
                <c:manualLayout>
                  <c:x val="-0.12832498597081932"/>
                  <c:y val="0.14600128205128204"/>
                </c:manualLayout>
              </c:layout>
              <c:tx>
                <c:rich>
                  <a:bodyPr/>
                  <a:lstStyle/>
                  <a:p>
                    <a:fld id="{F8B6F8A0-E519-4D86-B5F3-E9B2CFFF816F}" type="CELLRANGE">
                      <a:rPr lang="en-US" baseline="0"/>
                      <a:pPr/>
                      <a:t>[CELLRANGE]</a:t>
                    </a:fld>
                    <a:r>
                      <a:rPr lang="en-US" baseline="0"/>
                      <a:t>; </a:t>
                    </a:r>
                    <a:fld id="{C8738DC2-8AD2-43B1-87B3-B55A56E277D0}" type="CATEGORYNAME">
                      <a:rPr lang="en-US" baseline="0"/>
                      <a:pPr/>
                      <a:t>[NOME DA CATEGORIA]</a:t>
                    </a:fld>
                    <a:r>
                      <a:rPr lang="en-US" baseline="0"/>
                      <a:t>; </a:t>
                    </a:r>
                    <a:fld id="{259D340F-A7C3-4537-A507-E19F377C98D8}" type="VALUE">
                      <a:rPr lang="en-US" baseline="0"/>
                      <a:pPr/>
                      <a:t>[VALOR]</a:t>
                    </a:fld>
                    <a:r>
                      <a:rPr lang="en-US" baseline="0"/>
                      <a:t>; </a:t>
                    </a:r>
                    <a:fld id="{2554C6E0-0850-410B-B1FC-2020FDF4C5E2}"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manualLayout>
                      <c:w val="0.16218041526374857"/>
                      <c:h val="7.1186111111111117E-2"/>
                    </c:manualLayout>
                  </c15:layout>
                  <c15:dlblFieldTable/>
                  <c15:showDataLabelsRange val="1"/>
                </c:ext>
                <c:ext xmlns:c16="http://schemas.microsoft.com/office/drawing/2014/chart" uri="{C3380CC4-5D6E-409C-BE32-E72D297353CC}">
                  <c16:uniqueId val="{0000001D-AB67-47A6-B1FE-EF8D25EE391E}"/>
                </c:ext>
              </c:extLst>
            </c:dLbl>
            <c:dLbl>
              <c:idx val="15"/>
              <c:layout>
                <c:manualLayout>
                  <c:x val="-0.22801613355780029"/>
                  <c:y val="7.6723290598290597E-2"/>
                </c:manualLayout>
              </c:layout>
              <c:tx>
                <c:rich>
                  <a:bodyPr/>
                  <a:lstStyle/>
                  <a:p>
                    <a:fld id="{12BB232F-566A-41FE-BB71-0CBF41AAF544}" type="CELLRANGE">
                      <a:rPr lang="en-US" baseline="0"/>
                      <a:pPr/>
                      <a:t>[CELLRANGE]</a:t>
                    </a:fld>
                    <a:r>
                      <a:rPr lang="en-US" baseline="0"/>
                      <a:t>; </a:t>
                    </a:r>
                    <a:fld id="{4EFA1BB7-F513-4E41-BA3F-E0A0A255D89B}" type="CATEGORYNAME">
                      <a:rPr lang="en-US" baseline="0"/>
                      <a:pPr/>
                      <a:t>[NOME DA CATEGORIA]</a:t>
                    </a:fld>
                    <a:r>
                      <a:rPr lang="en-US" baseline="0"/>
                      <a:t>; </a:t>
                    </a:r>
                    <a:fld id="{5BA1561A-84E7-4D92-98B5-5574A72D878E}" type="VALUE">
                      <a:rPr lang="en-US" baseline="0"/>
                      <a:pPr/>
                      <a:t>[VALOR]</a:t>
                    </a:fld>
                    <a:r>
                      <a:rPr lang="en-US" baseline="0"/>
                      <a:t>; </a:t>
                    </a:r>
                    <a:fld id="{FEDA12D3-D890-4266-BCD2-6CBEF6A26DCB}"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F-AB67-47A6-B1FE-EF8D25EE391E}"/>
                </c:ext>
              </c:extLst>
            </c:dLbl>
            <c:dLbl>
              <c:idx val="16"/>
              <c:layout>
                <c:manualLayout>
                  <c:x val="-0.18881860269360271"/>
                  <c:y val="-2.4079273504273503E-2"/>
                </c:manualLayout>
              </c:layout>
              <c:tx>
                <c:rich>
                  <a:bodyPr/>
                  <a:lstStyle/>
                  <a:p>
                    <a:fld id="{32E31A92-9F4B-4750-AEB7-F9B0CDD747D7}" type="CELLRANGE">
                      <a:rPr lang="en-US" baseline="0"/>
                      <a:pPr/>
                      <a:t>[CELLRANGE]</a:t>
                    </a:fld>
                    <a:r>
                      <a:rPr lang="en-US" baseline="0"/>
                      <a:t>; </a:t>
                    </a:r>
                    <a:fld id="{89E49411-0B27-44BE-BAAC-6F0EFA726541}" type="CATEGORYNAME">
                      <a:rPr lang="en-US" baseline="0"/>
                      <a:pPr/>
                      <a:t>[NOME DA CATEGORIA]</a:t>
                    </a:fld>
                    <a:r>
                      <a:rPr lang="en-US" baseline="0"/>
                      <a:t>; </a:t>
                    </a:r>
                    <a:fld id="{FA724DF0-50CF-4537-845B-6E6E67B475A9}" type="VALUE">
                      <a:rPr lang="en-US" baseline="0"/>
                      <a:pPr/>
                      <a:t>[VALOR]</a:t>
                    </a:fld>
                    <a:r>
                      <a:rPr lang="en-US" baseline="0"/>
                      <a:t>; </a:t>
                    </a:r>
                    <a:fld id="{A1C1B04F-D60B-4DFD-8E58-C971C65A0A75}"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1-AB67-47A6-B1FE-EF8D25EE391E}"/>
                </c:ext>
              </c:extLst>
            </c:dLbl>
            <c:dLbl>
              <c:idx val="17"/>
              <c:layout/>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23-AB67-47A6-B1FE-EF8D25EE391E}"/>
                </c:ext>
              </c:extLst>
            </c:dLbl>
            <c:dLbl>
              <c:idx val="18"/>
              <c:layout>
                <c:manualLayout>
                  <c:x val="7.0333894500561149E-3"/>
                  <c:y val="-0.2191034188034188"/>
                </c:manualLayout>
              </c:layout>
              <c:tx>
                <c:rich>
                  <a:bodyPr/>
                  <a:lstStyle/>
                  <a:p>
                    <a:fld id="{6D019981-8BE1-4C9E-A90E-C90389B71C36}" type="CELLRANGE">
                      <a:rPr lang="en-US" baseline="0"/>
                      <a:pPr/>
                      <a:t>[CELLRANGE]</a:t>
                    </a:fld>
                    <a:r>
                      <a:rPr lang="en-US" baseline="0"/>
                      <a:t>; </a:t>
                    </a:r>
                    <a:fld id="{24E57F8A-9761-4402-AAF6-D11551BF9C51}" type="CATEGORYNAME">
                      <a:rPr lang="en-US" baseline="0"/>
                      <a:pPr/>
                      <a:t>[NOME DA CATEGORIA]</a:t>
                    </a:fld>
                    <a:r>
                      <a:rPr lang="en-US" baseline="0"/>
                      <a:t>; </a:t>
                    </a:r>
                    <a:fld id="{947FBA9E-7D9D-426B-BC3A-A73F34A3EDFC}" type="VALUE">
                      <a:rPr lang="en-US" baseline="0"/>
                      <a:pPr/>
                      <a:t>[VALOR]</a:t>
                    </a:fld>
                    <a:r>
                      <a:rPr lang="en-US" baseline="0"/>
                      <a:t>; </a:t>
                    </a:r>
                    <a:fld id="{6B9F2FD7-BCC3-4B39-8468-7BACFC93944F}"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5-AB67-47A6-B1FE-EF8D25EE391E}"/>
                </c:ext>
              </c:extLst>
            </c:dLbl>
            <c:dLbl>
              <c:idx val="19"/>
              <c:layout>
                <c:manualLayout>
                  <c:x val="-0.41489618406285078"/>
                  <c:y val="-4.895192307692308E-2"/>
                </c:manualLayout>
              </c:layout>
              <c:tx>
                <c:rich>
                  <a:bodyPr/>
                  <a:lstStyle/>
                  <a:p>
                    <a:fld id="{5B25DF46-5419-475A-9A18-05E3C7E72B78}" type="CELLRANGE">
                      <a:rPr lang="en-US" baseline="0"/>
                      <a:pPr/>
                      <a:t>[CELLRANGE]</a:t>
                    </a:fld>
                    <a:r>
                      <a:rPr lang="en-US" baseline="0"/>
                      <a:t>; </a:t>
                    </a:r>
                    <a:fld id="{9321AC57-125B-4BE8-8259-82F9138BD246}" type="CATEGORYNAME">
                      <a:rPr lang="en-US" baseline="0"/>
                      <a:pPr/>
                      <a:t>[NOME DA CATEGORIA]</a:t>
                    </a:fld>
                    <a:r>
                      <a:rPr lang="en-US" baseline="0"/>
                      <a:t>; </a:t>
                    </a:r>
                    <a:fld id="{E015133E-2CD0-46FE-8780-3E0C038D21A0}" type="VALUE">
                      <a:rPr lang="en-US" baseline="0"/>
                      <a:pPr/>
                      <a:t>[VALOR]</a:t>
                    </a:fld>
                    <a:r>
                      <a:rPr lang="en-US" baseline="0"/>
                      <a:t>; </a:t>
                    </a:r>
                    <a:fld id="{814A9946-76C6-42EF-983C-08E541748090}"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7-AB67-47A6-B1FE-EF8D25EE391E}"/>
                </c:ext>
              </c:extLst>
            </c:dLbl>
            <c:dLbl>
              <c:idx val="20"/>
              <c:layout/>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29-AB67-47A6-B1FE-EF8D25EE391E}"/>
                </c:ext>
              </c:extLst>
            </c:dLbl>
            <c:dLbl>
              <c:idx val="21"/>
              <c:layout>
                <c:manualLayout>
                  <c:x val="-0.20454932832050926"/>
                  <c:y val="-8.7683698318885159E-2"/>
                </c:manualLayout>
              </c:layout>
              <c:tx>
                <c:rich>
                  <a:bodyPr/>
                  <a:lstStyle/>
                  <a:p>
                    <a:fld id="{F4E9D963-D5E8-4D4A-A07A-A296DE7B4C75}" type="CELLRANGE">
                      <a:rPr lang="en-US" baseline="0"/>
                      <a:pPr/>
                      <a:t>[CELLRANGE]</a:t>
                    </a:fld>
                    <a:r>
                      <a:rPr lang="en-US" baseline="0"/>
                      <a:t>; </a:t>
                    </a:r>
                    <a:fld id="{6680CF44-1BEE-4136-BEDC-7FFDC850628B}" type="CATEGORYNAME">
                      <a:rPr lang="en-US" baseline="0"/>
                      <a:pPr/>
                      <a:t>[NOME DA CATEGORIA]</a:t>
                    </a:fld>
                    <a:r>
                      <a:rPr lang="en-US" baseline="0"/>
                      <a:t>; </a:t>
                    </a:r>
                    <a:fld id="{1E7E458F-ABA8-48BA-96C0-690EDC4CCAE0}" type="VALUE">
                      <a:rPr lang="en-US" baseline="0"/>
                      <a:pPr/>
                      <a:t>[VALOR]</a:t>
                    </a:fld>
                    <a:r>
                      <a:rPr lang="en-US" baseline="0"/>
                      <a:t>; </a:t>
                    </a:r>
                    <a:fld id="{33FE7EA6-2FDF-4EA4-AA07-BBAE8E162F42}"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B-AB67-47A6-B1FE-EF8D25EE391E}"/>
                </c:ext>
              </c:extLst>
            </c:dLbl>
            <c:spPr>
              <a:solidFill>
                <a:sysClr val="windowText" lastClr="000000">
                  <a:lumMod val="75000"/>
                  <a:lumOff val="25000"/>
                </a:sysClr>
              </a:solidFill>
              <a:ln>
                <a:noFill/>
              </a:ln>
              <a:effectLst>
                <a:outerShdw blurRad="50800" dist="381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1000" b="1" i="0" u="none" strike="noStrike" kern="1200" baseline="0">
                    <a:solidFill>
                      <a:schemeClr val="lt1"/>
                    </a:solidFill>
                    <a:latin typeface="+mn-lt"/>
                    <a:ea typeface="+mn-ea"/>
                    <a:cs typeface="+mn-cs"/>
                  </a:defRPr>
                </a:pPr>
                <a:endParaRPr lang="pt-BR"/>
              </a:p>
            </c:txPr>
            <c:dLblPos val="outEnd"/>
            <c:showLegendKey val="0"/>
            <c:showVal val="1"/>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spPr xmlns:c15="http://schemas.microsoft.com/office/drawing/2012/chart">
                  <a:prstGeom prst="borderCallout1">
                    <a:avLst/>
                  </a:prstGeom>
                  <a:pattFill prst="pct75">
                    <a:fgClr>
                      <a:schemeClr val="dk1">
                        <a:lumMod val="75000"/>
                        <a:lumOff val="25000"/>
                      </a:schemeClr>
                    </a:fgClr>
                    <a:bgClr>
                      <a:schemeClr val="dk1">
                        <a:lumMod val="65000"/>
                        <a:lumOff val="35000"/>
                      </a:schemeClr>
                    </a:bgClr>
                  </a:pattFill>
                  <a:ln>
                    <a:noFill/>
                  </a:ln>
                </c15:spPr>
                <c15:showDataLabelsRange val="1"/>
              </c:ext>
            </c:extLst>
          </c:dLbls>
          <c:cat>
            <c:strRef>
              <c:f>'Resumo Trimestres'!$F$27:$F$48</c:f>
              <c:strCache>
                <c:ptCount val="22"/>
                <c:pt idx="0">
                  <c:v>Terceirização</c:v>
                </c:pt>
                <c:pt idx="1">
                  <c:v>TI - Aquisições</c:v>
                </c:pt>
                <c:pt idx="2">
                  <c:v>TI - Serviços</c:v>
                </c:pt>
                <c:pt idx="3">
                  <c:v>Mobiliário</c:v>
                </c:pt>
                <c:pt idx="4">
                  <c:v>Material de Escritório</c:v>
                </c:pt>
                <c:pt idx="5">
                  <c:v>Divisórias</c:v>
                </c:pt>
                <c:pt idx="6">
                  <c:v>Eventos</c:v>
                </c:pt>
                <c:pt idx="7">
                  <c:v>Eletrodomésticos</c:v>
                </c:pt>
                <c:pt idx="8">
                  <c:v>Biblioteca (livros)</c:v>
                </c:pt>
                <c:pt idx="9">
                  <c:v>Manutenção de Equipamentos</c:v>
                </c:pt>
                <c:pt idx="10">
                  <c:v>Serviços Gráficos</c:v>
                </c:pt>
                <c:pt idx="11">
                  <c:v>Material de Consumo</c:v>
                </c:pt>
                <c:pt idx="12">
                  <c:v>Medicamentos</c:v>
                </c:pt>
                <c:pt idx="13">
                  <c:v>Equipamentos Audiovisual</c:v>
                </c:pt>
                <c:pt idx="14">
                  <c:v>Celular</c:v>
                </c:pt>
                <c:pt idx="15">
                  <c:v>Serviços Diversos</c:v>
                </c:pt>
                <c:pt idx="16">
                  <c:v>Projetos</c:v>
                </c:pt>
                <c:pt idx="17">
                  <c:v>Capacitação Pós</c:v>
                </c:pt>
                <c:pt idx="18">
                  <c:v>Capacitação</c:v>
                </c:pt>
                <c:pt idx="19">
                  <c:v>Obras</c:v>
                </c:pt>
                <c:pt idx="20">
                  <c:v>Serviço Público</c:v>
                </c:pt>
                <c:pt idx="21">
                  <c:v>Anuidade</c:v>
                </c:pt>
              </c:strCache>
            </c:strRef>
          </c:cat>
          <c:val>
            <c:numRef>
              <c:f>'Resumo Trimestres'!$G$27:$G$48</c:f>
              <c:numCache>
                <c:formatCode>General</c:formatCode>
                <c:ptCount val="22"/>
                <c:pt idx="0">
                  <c:v>2</c:v>
                </c:pt>
                <c:pt idx="1">
                  <c:v>4</c:v>
                </c:pt>
                <c:pt idx="2">
                  <c:v>9</c:v>
                </c:pt>
                <c:pt idx="3">
                  <c:v>0</c:v>
                </c:pt>
                <c:pt idx="4">
                  <c:v>2</c:v>
                </c:pt>
                <c:pt idx="5">
                  <c:v>0</c:v>
                </c:pt>
                <c:pt idx="6">
                  <c:v>0</c:v>
                </c:pt>
                <c:pt idx="7">
                  <c:v>0</c:v>
                </c:pt>
                <c:pt idx="8">
                  <c:v>4</c:v>
                </c:pt>
                <c:pt idx="9">
                  <c:v>0</c:v>
                </c:pt>
                <c:pt idx="10">
                  <c:v>3</c:v>
                </c:pt>
                <c:pt idx="11">
                  <c:v>9</c:v>
                </c:pt>
                <c:pt idx="12">
                  <c:v>1</c:v>
                </c:pt>
                <c:pt idx="13">
                  <c:v>6</c:v>
                </c:pt>
                <c:pt idx="14">
                  <c:v>1</c:v>
                </c:pt>
                <c:pt idx="15">
                  <c:v>11</c:v>
                </c:pt>
                <c:pt idx="16">
                  <c:v>3</c:v>
                </c:pt>
                <c:pt idx="17">
                  <c:v>0</c:v>
                </c:pt>
                <c:pt idx="18">
                  <c:v>17</c:v>
                </c:pt>
                <c:pt idx="19">
                  <c:v>3</c:v>
                </c:pt>
                <c:pt idx="20">
                  <c:v>0</c:v>
                </c:pt>
                <c:pt idx="21">
                  <c:v>2</c:v>
                </c:pt>
              </c:numCache>
            </c:numRef>
          </c:val>
          <c:extLst>
            <c:ext xmlns:c15="http://schemas.microsoft.com/office/drawing/2012/chart" uri="{02D57815-91ED-43cb-92C2-25804820EDAC}">
              <c15:datalabelsRange>
                <c15:f>'Resumo Trimestres'!$H$27:$H$48</c15:f>
                <c15:dlblRangeCache>
                  <c:ptCount val="22"/>
                  <c:pt idx="0">
                    <c:v> R$53.361.509,73 </c:v>
                  </c:pt>
                  <c:pt idx="1">
                    <c:v> R$4.015.481,73 </c:v>
                  </c:pt>
                  <c:pt idx="2">
                    <c:v> R$3.708.258,40 </c:v>
                  </c:pt>
                  <c:pt idx="3">
                    <c:v> R$-   </c:v>
                  </c:pt>
                  <c:pt idx="4">
                    <c:v> R$153.000,00 </c:v>
                  </c:pt>
                  <c:pt idx="5">
                    <c:v> R$-   </c:v>
                  </c:pt>
                  <c:pt idx="6">
                    <c:v> R$-   </c:v>
                  </c:pt>
                  <c:pt idx="7">
                    <c:v> R$166.847,91 </c:v>
                  </c:pt>
                  <c:pt idx="8">
                    <c:v> R$57.310,00 </c:v>
                  </c:pt>
                  <c:pt idx="9">
                    <c:v> R$-   </c:v>
                  </c:pt>
                  <c:pt idx="10">
                    <c:v> R$350.500,00 </c:v>
                  </c:pt>
                  <c:pt idx="11">
                    <c:v> R$44.986,06 </c:v>
                  </c:pt>
                  <c:pt idx="12">
                    <c:v> R$40.000,00 </c:v>
                  </c:pt>
                  <c:pt idx="13">
                    <c:v> R$47.100,00 </c:v>
                  </c:pt>
                  <c:pt idx="14">
                    <c:v> R$10.000,00 </c:v>
                  </c:pt>
                  <c:pt idx="15">
                    <c:v> R$560.225,01 </c:v>
                  </c:pt>
                  <c:pt idx="16">
                    <c:v> R$300.000,00 </c:v>
                  </c:pt>
                  <c:pt idx="17">
                    <c:v> R$-   </c:v>
                  </c:pt>
                  <c:pt idx="18">
                    <c:v> R$288.982,30 </c:v>
                  </c:pt>
                  <c:pt idx="19">
                    <c:v> R$233.000,00 </c:v>
                  </c:pt>
                  <c:pt idx="20">
                    <c:v> R$-   </c:v>
                  </c:pt>
                  <c:pt idx="21">
                    <c:v> R$59.227,59 </c:v>
                  </c:pt>
                </c15:dlblRangeCache>
              </c15:datalabelsRange>
            </c:ext>
            <c:ext xmlns:c16="http://schemas.microsoft.com/office/drawing/2014/chart" uri="{C3380CC4-5D6E-409C-BE32-E72D297353CC}">
              <c16:uniqueId val="{00000000-1A76-40C1-B23F-A6F91F3D211D}"/>
            </c:ext>
          </c:extLst>
        </c:ser>
        <c:dLbls>
          <c:dLblPos val="ctr"/>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40"/>
      <c:depthPercent val="100"/>
      <c:rAngAx val="0"/>
      <c:perspective val="5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'Resumo Trimestres'!$K$26</c:f>
              <c:strCache>
                <c:ptCount val="1"/>
                <c:pt idx="0">
                  <c:v>Quantidade</c:v>
                </c:pt>
              </c:strCache>
            </c:strRef>
          </c:tx>
          <c:explosion val="18"/>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D8B8-444A-B866-AB6FD7FE0F93}"/>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D8B8-444A-B866-AB6FD7FE0F93}"/>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D8B8-444A-B866-AB6FD7FE0F93}"/>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D8B8-444A-B866-AB6FD7FE0F93}"/>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D8B8-444A-B866-AB6FD7FE0F93}"/>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D8B8-444A-B866-AB6FD7FE0F93}"/>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D8B8-444A-B866-AB6FD7FE0F93}"/>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D8B8-444A-B866-AB6FD7FE0F93}"/>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D8B8-444A-B866-AB6FD7FE0F93}"/>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D8B8-444A-B866-AB6FD7FE0F93}"/>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D8B8-444A-B866-AB6FD7FE0F93}"/>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D8B8-444A-B866-AB6FD7FE0F93}"/>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D8B8-444A-B866-AB6FD7FE0F93}"/>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B-D8B8-444A-B866-AB6FD7FE0F93}"/>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D-D8B8-444A-B866-AB6FD7FE0F93}"/>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F-D8B8-444A-B866-AB6FD7FE0F93}"/>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1-D8B8-444A-B866-AB6FD7FE0F93}"/>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3-D8B8-444A-B866-AB6FD7FE0F93}"/>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5-D8B8-444A-B866-AB6FD7FE0F93}"/>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7-D8B8-444A-B866-AB6FD7FE0F93}"/>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9-D8B8-444A-B866-AB6FD7FE0F93}"/>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B-D8B8-444A-B866-AB6FD7FE0F93}"/>
              </c:ext>
            </c:extLst>
          </c:dPt>
          <c:dLbls>
            <c:dLbl>
              <c:idx val="0"/>
              <c:layout>
                <c:manualLayout>
                  <c:x val="5.3555343895590413E-2"/>
                  <c:y val="-3.5959523877853755E-2"/>
                </c:manualLayout>
              </c:layout>
              <c:tx>
                <c:rich>
                  <a:bodyPr/>
                  <a:lstStyle/>
                  <a:p>
                    <a:fld id="{69AE97E7-A19E-474E-8B07-217935AFDEC7}" type="CELLRANGE">
                      <a:rPr lang="en-US" baseline="0"/>
                      <a:pPr/>
                      <a:t>[CELLRANGE]</a:t>
                    </a:fld>
                    <a:r>
                      <a:rPr lang="en-US" baseline="0"/>
                      <a:t>; </a:t>
                    </a:r>
                    <a:fld id="{911C94AB-3E6A-45E3-A4A0-FE9D38BFB947}" type="CATEGORYNAME">
                      <a:rPr lang="en-US" baseline="0"/>
                      <a:pPr/>
                      <a:t>[NOME DA CATEGORIA]</a:t>
                    </a:fld>
                    <a:r>
                      <a:rPr lang="en-US" baseline="0"/>
                      <a:t>; </a:t>
                    </a:r>
                    <a:fld id="{37B466AB-62EB-4026-B482-0A910BB6C382}" type="VALUE">
                      <a:rPr lang="en-US" baseline="0"/>
                      <a:pPr/>
                      <a:t>[VALOR]</a:t>
                    </a:fld>
                    <a:r>
                      <a:rPr lang="en-US" baseline="0"/>
                      <a:t>; </a:t>
                    </a:r>
                    <a:fld id="{A7AF54B2-C0A5-4B76-B589-BF77FCBE177F}"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D8B8-444A-B866-AB6FD7FE0F93}"/>
                </c:ext>
              </c:extLst>
            </c:dLbl>
            <c:dLbl>
              <c:idx val="1"/>
              <c:layout>
                <c:manualLayout>
                  <c:x val="-3.5703562597060277E-3"/>
                  <c:y val="-6.8920261234098529E-2"/>
                </c:manualLayout>
              </c:layout>
              <c:tx>
                <c:rich>
                  <a:bodyPr/>
                  <a:lstStyle/>
                  <a:p>
                    <a:fld id="{F744041C-3503-4604-A8E9-1DC88F81E5D9}" type="CELLRANGE">
                      <a:rPr lang="en-US" baseline="0"/>
                      <a:pPr/>
                      <a:t>[CELLRANGE]</a:t>
                    </a:fld>
                    <a:r>
                      <a:rPr lang="en-US" baseline="0"/>
                      <a:t>; </a:t>
                    </a:r>
                    <a:fld id="{B2CAECA5-4333-4E40-8EA4-E90FF5D6DE87}" type="CATEGORYNAME">
                      <a:rPr lang="en-US" baseline="0"/>
                      <a:pPr/>
                      <a:t>[NOME DA CATEGORIA]</a:t>
                    </a:fld>
                    <a:r>
                      <a:rPr lang="en-US" baseline="0"/>
                      <a:t>; </a:t>
                    </a:r>
                    <a:fld id="{1001853D-7F36-425B-B38A-99F4B4F8EAC7}" type="VALUE">
                      <a:rPr lang="en-US" baseline="0"/>
                      <a:pPr/>
                      <a:t>[VALOR]</a:t>
                    </a:fld>
                    <a:r>
                      <a:rPr lang="en-US" baseline="0"/>
                      <a:t>; </a:t>
                    </a:r>
                    <a:fld id="{92B1CA4B-53E4-4048-BA31-075874E995D3}"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D8B8-444A-B866-AB6FD7FE0F93}"/>
                </c:ext>
              </c:extLst>
            </c:dLbl>
            <c:dLbl>
              <c:idx val="2"/>
              <c:layout>
                <c:manualLayout>
                  <c:x val="-5.3555343895590416E-3"/>
                  <c:y val="0.1014309119284393"/>
                </c:manualLayout>
              </c:layout>
              <c:tx>
                <c:rich>
                  <a:bodyPr/>
                  <a:lstStyle/>
                  <a:p>
                    <a:fld id="{75AF2FF4-D419-4E67-96C7-C789AEC7E112}" type="CELLRANGE">
                      <a:rPr lang="en-US" baseline="0"/>
                      <a:pPr/>
                      <a:t>[CELLRANGE]</a:t>
                    </a:fld>
                    <a:r>
                      <a:rPr lang="en-US" baseline="0"/>
                      <a:t>; </a:t>
                    </a:r>
                    <a:fld id="{41A3EB2F-6E89-4AD6-9610-3E8E88572AEF}" type="CATEGORYNAME">
                      <a:rPr lang="en-US" baseline="0"/>
                      <a:pPr/>
                      <a:t>[NOME DA CATEGORIA]</a:t>
                    </a:fld>
                    <a:r>
                      <a:rPr lang="en-US" baseline="0"/>
                      <a:t>; </a:t>
                    </a:r>
                    <a:fld id="{6DA8478B-20E5-481F-950D-5354FC1B78D2}" type="VALUE">
                      <a:rPr lang="en-US" baseline="0"/>
                      <a:pPr/>
                      <a:t>[VALOR]</a:t>
                    </a:fld>
                    <a:r>
                      <a:rPr lang="en-US" baseline="0"/>
                      <a:t>; </a:t>
                    </a:r>
                    <a:fld id="{F64D1348-E66D-4595-BD49-69F41AB5EDC8}"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D8B8-444A-B866-AB6FD7FE0F93}"/>
                </c:ext>
              </c:extLst>
            </c:dLbl>
            <c:dLbl>
              <c:idx val="3"/>
              <c:layout>
                <c:manualLayout>
                  <c:x val="8.9258906492650683E-2"/>
                  <c:y val="5.7399284077731868E-3"/>
                </c:manualLayout>
              </c:layout>
              <c:tx>
                <c:rich>
                  <a:bodyPr/>
                  <a:lstStyle/>
                  <a:p>
                    <a:fld id="{53D282AC-EBFB-46D6-9627-7E1E41D05C87}" type="CELLRANGE">
                      <a:rPr lang="en-US" baseline="0"/>
                      <a:pPr/>
                      <a:t>[CELLRANGE]</a:t>
                    </a:fld>
                    <a:r>
                      <a:rPr lang="en-US" baseline="0"/>
                      <a:t>; </a:t>
                    </a:r>
                    <a:fld id="{14B9E1EF-FAD2-431A-93D3-C6093E06E156}" type="CATEGORYNAME">
                      <a:rPr lang="en-US" baseline="0"/>
                      <a:pPr/>
                      <a:t>[NOME DA CATEGORIA]</a:t>
                    </a:fld>
                    <a:r>
                      <a:rPr lang="en-US" baseline="0"/>
                      <a:t>; </a:t>
                    </a:r>
                    <a:fld id="{925FC1DA-A1B6-4DC0-80F9-4AB856532831}" type="VALUE">
                      <a:rPr lang="en-US" baseline="0"/>
                      <a:pPr/>
                      <a:t>[VALOR]</a:t>
                    </a:fld>
                    <a:r>
                      <a:rPr lang="en-US" baseline="0"/>
                      <a:t>; </a:t>
                    </a:r>
                    <a:fld id="{0FAABC5B-B444-4ADA-88EB-9DA719C2B00B}"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D8B8-444A-B866-AB6FD7FE0F93}"/>
                </c:ext>
              </c:extLst>
            </c:dLbl>
            <c:dLbl>
              <c:idx val="4"/>
              <c:layout/>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D8B8-444A-B866-AB6FD7FE0F93}"/>
                </c:ext>
              </c:extLst>
            </c:dLbl>
            <c:dLbl>
              <c:idx val="5"/>
              <c:layout/>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D8B8-444A-B866-AB6FD7FE0F93}"/>
                </c:ext>
              </c:extLst>
            </c:dLbl>
            <c:dLbl>
              <c:idx val="6"/>
              <c:layout>
                <c:manualLayout>
                  <c:x val="1.9636959428383151E-2"/>
                  <c:y val="6.579302395358215E-2"/>
                </c:manualLayout>
              </c:layout>
              <c:tx>
                <c:rich>
                  <a:bodyPr/>
                  <a:lstStyle/>
                  <a:p>
                    <a:fld id="{7733AD14-3713-46BC-9320-9410D28EE860}" type="CELLRANGE">
                      <a:rPr lang="en-US" baseline="0"/>
                      <a:pPr/>
                      <a:t>[CELLRANGE]</a:t>
                    </a:fld>
                    <a:r>
                      <a:rPr lang="en-US" baseline="0"/>
                      <a:t>; </a:t>
                    </a:r>
                    <a:fld id="{E0944CCA-2782-46D4-B27D-AE776CB9DA01}" type="CATEGORYNAME">
                      <a:rPr lang="en-US" baseline="0"/>
                      <a:pPr/>
                      <a:t>[NOME DA CATEGORIA]</a:t>
                    </a:fld>
                    <a:r>
                      <a:rPr lang="en-US" baseline="0"/>
                      <a:t>; </a:t>
                    </a:r>
                    <a:fld id="{94D81EE8-06EA-45EC-9EA1-54937767D799}" type="VALUE">
                      <a:rPr lang="en-US" baseline="0"/>
                      <a:pPr/>
                      <a:t>[VALOR]</a:t>
                    </a:fld>
                    <a:r>
                      <a:rPr lang="en-US" baseline="0"/>
                      <a:t>; </a:t>
                    </a:r>
                    <a:fld id="{22FD40C9-E030-4A5C-AF2A-545A209BAE8C}"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D8B8-444A-B866-AB6FD7FE0F93}"/>
                </c:ext>
              </c:extLst>
            </c:dLbl>
            <c:dLbl>
              <c:idx val="7"/>
              <c:layout/>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D8B8-444A-B866-AB6FD7FE0F93}"/>
                </c:ext>
              </c:extLst>
            </c:dLbl>
            <c:dLbl>
              <c:idx val="8"/>
              <c:layout>
                <c:manualLayout>
                  <c:x val="-2.0529548493309659E-2"/>
                  <c:y val="3.6198898700760464E-2"/>
                </c:manualLayout>
              </c:layout>
              <c:tx>
                <c:rich>
                  <a:bodyPr/>
                  <a:lstStyle/>
                  <a:p>
                    <a:fld id="{0A2CD7F6-01C6-443C-9F86-CACE22A792DE}" type="CELLRANGE">
                      <a:rPr lang="en-US" baseline="0"/>
                      <a:pPr/>
                      <a:t>[CELLRANGE]</a:t>
                    </a:fld>
                    <a:r>
                      <a:rPr lang="en-US" baseline="0"/>
                      <a:t>; </a:t>
                    </a:r>
                    <a:fld id="{CAFA36F3-B2DF-438C-A435-B453398F07A2}" type="CATEGORYNAME">
                      <a:rPr lang="en-US" baseline="0"/>
                      <a:pPr/>
                      <a:t>[NOME DA CATEGORIA]</a:t>
                    </a:fld>
                    <a:r>
                      <a:rPr lang="en-US" baseline="0"/>
                      <a:t>; </a:t>
                    </a:r>
                    <a:fld id="{306C4A65-A998-4409-8471-A16063844A02}" type="VALUE">
                      <a:rPr lang="en-US" baseline="0"/>
                      <a:pPr/>
                      <a:t>[VALOR]</a:t>
                    </a:fld>
                    <a:r>
                      <a:rPr lang="en-US" baseline="0"/>
                      <a:t>; </a:t>
                    </a:r>
                    <a:fld id="{876E6A59-80F4-40F6-B828-C57ACD8E9276}"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manualLayout>
                      <c:w val="0.14931468838942635"/>
                      <c:h val="7.7395520116735131E-2"/>
                    </c:manualLayout>
                  </c15:layout>
                  <c15:dlblFieldTable/>
                  <c15:showDataLabelsRange val="1"/>
                </c:ext>
                <c:ext xmlns:c16="http://schemas.microsoft.com/office/drawing/2014/chart" uri="{C3380CC4-5D6E-409C-BE32-E72D297353CC}">
                  <c16:uniqueId val="{00000011-D8B8-444A-B866-AB6FD7FE0F93}"/>
                </c:ext>
              </c:extLst>
            </c:dLbl>
            <c:dLbl>
              <c:idx val="9"/>
              <c:layout>
                <c:manualLayout>
                  <c:x val="-1.0711068779118083E-2"/>
                  <c:y val="1.2564191636208345E-2"/>
                </c:manualLayout>
              </c:layout>
              <c:tx>
                <c:rich>
                  <a:bodyPr/>
                  <a:lstStyle/>
                  <a:p>
                    <a:fld id="{1263495F-4635-4646-BA38-63ED21D72292}" type="CELLRANGE">
                      <a:rPr lang="en-US" baseline="0"/>
                      <a:pPr/>
                      <a:t>[CELLRANGE]</a:t>
                    </a:fld>
                    <a:r>
                      <a:rPr lang="en-US" baseline="0"/>
                      <a:t>; </a:t>
                    </a:r>
                    <a:fld id="{73B055F0-A633-4904-8660-EEAC7F12B6BE}" type="CATEGORYNAME">
                      <a:rPr lang="en-US" baseline="0"/>
                      <a:pPr/>
                      <a:t>[NOME DA CATEGORIA]</a:t>
                    </a:fld>
                    <a:r>
                      <a:rPr lang="en-US" baseline="0"/>
                      <a:t>; </a:t>
                    </a:r>
                    <a:fld id="{5737EC28-CEA1-48E1-B0AA-92A8B7E51AA8}" type="VALUE">
                      <a:rPr lang="en-US" baseline="0"/>
                      <a:pPr/>
                      <a:t>[VALOR]</a:t>
                    </a:fld>
                    <a:r>
                      <a:rPr lang="en-US" baseline="0"/>
                      <a:t>; </a:t>
                    </a:r>
                    <a:fld id="{962AA96E-AFFE-4D6B-BAB2-6238FE2CEFDB}"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D8B8-444A-B866-AB6FD7FE0F93}"/>
                </c:ext>
              </c:extLst>
            </c:dLbl>
            <c:dLbl>
              <c:idx val="10"/>
              <c:layout>
                <c:manualLayout>
                  <c:x val="-9.4614440882209744E-2"/>
                  <c:y val="-4.8958905787730905E-2"/>
                </c:manualLayout>
              </c:layout>
              <c:tx>
                <c:rich>
                  <a:bodyPr/>
                  <a:lstStyle/>
                  <a:p>
                    <a:fld id="{574864F7-7BC9-4DB4-9FEB-FA7E9B8C02BD}" type="CELLRANGE">
                      <a:rPr lang="en-US" baseline="0"/>
                      <a:pPr/>
                      <a:t>[CELLRANGE]</a:t>
                    </a:fld>
                    <a:r>
                      <a:rPr lang="en-US" baseline="0"/>
                      <a:t>; </a:t>
                    </a:r>
                    <a:fld id="{981547E4-153D-4340-A9BA-FFB03A732DA5}" type="CATEGORYNAME">
                      <a:rPr lang="en-US" baseline="0"/>
                      <a:pPr/>
                      <a:t>[NOME DA CATEGORIA]</a:t>
                    </a:fld>
                    <a:r>
                      <a:rPr lang="en-US" baseline="0"/>
                      <a:t>; </a:t>
                    </a:r>
                    <a:fld id="{743CE6E3-D665-4C81-A2DB-39CF2992D1B9}" type="VALUE">
                      <a:rPr lang="en-US" baseline="0"/>
                      <a:pPr/>
                      <a:t>[VALOR]</a:t>
                    </a:fld>
                    <a:r>
                      <a:rPr lang="en-US" baseline="0"/>
                      <a:t>; </a:t>
                    </a:r>
                    <a:fld id="{243DA806-19F7-4739-8CF8-655243282730}"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D8B8-444A-B866-AB6FD7FE0F93}"/>
                </c:ext>
              </c:extLst>
            </c:dLbl>
            <c:dLbl>
              <c:idx val="11"/>
              <c:layout>
                <c:manualLayout>
                  <c:x val="-4.819980950603138E-2"/>
                  <c:y val="-7.8663854492247318E-2"/>
                </c:manualLayout>
              </c:layout>
              <c:tx>
                <c:rich>
                  <a:bodyPr/>
                  <a:lstStyle/>
                  <a:p>
                    <a:fld id="{881CB1ED-E531-4500-9484-E0B50022D8C2}" type="CELLRANGE">
                      <a:rPr lang="en-US" baseline="0"/>
                      <a:pPr/>
                      <a:t>[CELLRANGE]</a:t>
                    </a:fld>
                    <a:r>
                      <a:rPr lang="en-US" baseline="0"/>
                      <a:t>; </a:t>
                    </a:r>
                    <a:fld id="{A4B67D2E-076A-4630-A8F4-9D3D3DF541D0}" type="CATEGORYNAME">
                      <a:rPr lang="en-US" baseline="0"/>
                      <a:pPr/>
                      <a:t>[NOME DA CATEGORIA]</a:t>
                    </a:fld>
                    <a:r>
                      <a:rPr lang="en-US" baseline="0"/>
                      <a:t>; </a:t>
                    </a:r>
                    <a:fld id="{500C0322-71FD-48D0-8EF6-F30D0508F216}" type="VALUE">
                      <a:rPr lang="en-US" baseline="0"/>
                      <a:pPr/>
                      <a:t>[VALOR]</a:t>
                    </a:fld>
                    <a:r>
                      <a:rPr lang="en-US" baseline="0"/>
                      <a:t>; </a:t>
                    </a:r>
                    <a:fld id="{9A7F4E75-3B15-48D3-8394-CFEEF2A7006C}"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manualLayout>
                      <c:w val="0.14827633320476302"/>
                      <c:h val="7.4952101227999016E-2"/>
                    </c:manualLayout>
                  </c15:layout>
                  <c15:dlblFieldTable/>
                  <c15:showDataLabelsRange val="1"/>
                </c:ext>
                <c:ext xmlns:c16="http://schemas.microsoft.com/office/drawing/2014/chart" uri="{C3380CC4-5D6E-409C-BE32-E72D297353CC}">
                  <c16:uniqueId val="{00000017-D8B8-444A-B866-AB6FD7FE0F93}"/>
                </c:ext>
              </c:extLst>
            </c:dLbl>
            <c:dLbl>
              <c:idx val="12"/>
              <c:layout/>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9-D8B8-444A-B866-AB6FD7FE0F93}"/>
                </c:ext>
              </c:extLst>
            </c:dLbl>
            <c:dLbl>
              <c:idx val="13"/>
              <c:layout/>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B-D8B8-444A-B866-AB6FD7FE0F93}"/>
                </c:ext>
              </c:extLst>
            </c:dLbl>
            <c:dLbl>
              <c:idx val="14"/>
              <c:layout/>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D-D8B8-444A-B866-AB6FD7FE0F93}"/>
                </c:ext>
              </c:extLst>
            </c:dLbl>
            <c:dLbl>
              <c:idx val="15"/>
              <c:layout>
                <c:manualLayout>
                  <c:x val="-4.0166367356485738E-2"/>
                  <c:y val="-3.3270424923038618E-2"/>
                </c:manualLayout>
              </c:layout>
              <c:tx>
                <c:rich>
                  <a:bodyPr/>
                  <a:lstStyle/>
                  <a:p>
                    <a:fld id="{F1384142-AA29-43E2-9BD3-FF52DF6230F2}" type="CELLRANGE">
                      <a:rPr lang="en-US" baseline="0"/>
                      <a:pPr/>
                      <a:t>[CELLRANGE]</a:t>
                    </a:fld>
                    <a:r>
                      <a:rPr lang="en-US" baseline="0"/>
                      <a:t>; </a:t>
                    </a:r>
                    <a:fld id="{A0305231-8673-4489-A476-FEDEFD85AE98}" type="CATEGORYNAME">
                      <a:rPr lang="en-US" baseline="0"/>
                      <a:pPr/>
                      <a:t>[NOME DA CATEGORIA]</a:t>
                    </a:fld>
                    <a:r>
                      <a:rPr lang="en-US" baseline="0"/>
                      <a:t>; </a:t>
                    </a:r>
                    <a:fld id="{7E508DCD-4CF3-4DB2-A15C-F87D2E7C7153}" type="VALUE">
                      <a:rPr lang="en-US" baseline="0"/>
                      <a:pPr/>
                      <a:t>[VALOR]</a:t>
                    </a:fld>
                    <a:r>
                      <a:rPr lang="en-US" baseline="0"/>
                      <a:t>; </a:t>
                    </a:r>
                    <a:fld id="{4451D6B5-FAA1-4BDC-9ED6-7F377FA60F9C}"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manualLayout>
                      <c:w val="9.1257603172050686E-2"/>
                      <c:h val="0.15096240872676434"/>
                    </c:manualLayout>
                  </c15:layout>
                  <c15:dlblFieldTable/>
                  <c15:showDataLabelsRange val="1"/>
                </c:ext>
                <c:ext xmlns:c16="http://schemas.microsoft.com/office/drawing/2014/chart" uri="{C3380CC4-5D6E-409C-BE32-E72D297353CC}">
                  <c16:uniqueId val="{0000001F-D8B8-444A-B866-AB6FD7FE0F93}"/>
                </c:ext>
              </c:extLst>
            </c:dLbl>
            <c:dLbl>
              <c:idx val="16"/>
              <c:layout/>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21-D8B8-444A-B866-AB6FD7FE0F93}"/>
                </c:ext>
              </c:extLst>
            </c:dLbl>
            <c:dLbl>
              <c:idx val="17"/>
              <c:layout/>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23-D8B8-444A-B866-AB6FD7FE0F93}"/>
                </c:ext>
              </c:extLst>
            </c:dLbl>
            <c:dLbl>
              <c:idx val="18"/>
              <c:layout>
                <c:manualLayout>
                  <c:x val="-2.1422137558236198E-2"/>
                  <c:y val="-2.1931007984527413E-2"/>
                </c:manualLayout>
              </c:layout>
              <c:tx>
                <c:rich>
                  <a:bodyPr/>
                  <a:lstStyle/>
                  <a:p>
                    <a:fld id="{989FB92F-7A17-46F9-B8D6-32CBA3A2A62B}" type="CELLRANGE">
                      <a:rPr lang="en-US" baseline="0"/>
                      <a:pPr/>
                      <a:t>[CELLRANGE]</a:t>
                    </a:fld>
                    <a:r>
                      <a:rPr lang="en-US" baseline="0"/>
                      <a:t>; </a:t>
                    </a:r>
                    <a:fld id="{55A48A90-BD14-42A3-9A02-A000927ED187}" type="CATEGORYNAME">
                      <a:rPr lang="en-US" baseline="0"/>
                      <a:pPr/>
                      <a:t>[NOME DA CATEGORIA]</a:t>
                    </a:fld>
                    <a:r>
                      <a:rPr lang="en-US" baseline="0"/>
                      <a:t>; </a:t>
                    </a:r>
                    <a:fld id="{79BDEE05-3452-4882-B53A-0A9A6A894F9C}" type="VALUE">
                      <a:rPr lang="en-US" baseline="0"/>
                      <a:pPr/>
                      <a:t>[VALOR]</a:t>
                    </a:fld>
                    <a:r>
                      <a:rPr lang="en-US" baseline="0"/>
                      <a:t>; </a:t>
                    </a:r>
                    <a:fld id="{A8EBA4A6-E699-431F-8159-B9AB8CB5BF40}"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5-D8B8-444A-B866-AB6FD7FE0F93}"/>
                </c:ext>
              </c:extLst>
            </c:dLbl>
            <c:dLbl>
              <c:idx val="19"/>
              <c:layout>
                <c:manualLayout>
                  <c:x val="-0.10532550966132788"/>
                  <c:y val="-5.7568895959384463E-2"/>
                </c:manualLayout>
              </c:layout>
              <c:tx>
                <c:rich>
                  <a:bodyPr/>
                  <a:lstStyle/>
                  <a:p>
                    <a:fld id="{2C0B72AB-99F2-4389-9A71-42EEA644CD66}" type="CELLRANGE">
                      <a:rPr lang="en-US" baseline="0"/>
                      <a:pPr/>
                      <a:t>[CELLRANGE]</a:t>
                    </a:fld>
                    <a:r>
                      <a:rPr lang="en-US" baseline="0"/>
                      <a:t>; </a:t>
                    </a:r>
                    <a:fld id="{4B297636-BE18-4C6A-B53E-45A0ADC7759A}" type="CATEGORYNAME">
                      <a:rPr lang="en-US" baseline="0"/>
                      <a:pPr/>
                      <a:t>[NOME DA CATEGORIA]</a:t>
                    </a:fld>
                    <a:r>
                      <a:rPr lang="en-US" baseline="0"/>
                      <a:t>; </a:t>
                    </a:r>
                    <a:fld id="{0A8ADE33-E0EB-467C-BAC5-D65B1DCE28DD}" type="VALUE">
                      <a:rPr lang="en-US" baseline="0"/>
                      <a:pPr/>
                      <a:t>[VALOR]</a:t>
                    </a:fld>
                    <a:r>
                      <a:rPr lang="en-US" baseline="0"/>
                      <a:t>; </a:t>
                    </a:r>
                    <a:fld id="{CCAB4C87-8309-456F-87EF-EC5FB92D814A}"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7-D8B8-444A-B866-AB6FD7FE0F93}"/>
                </c:ext>
              </c:extLst>
            </c:dLbl>
            <c:dLbl>
              <c:idx val="20"/>
              <c:layout/>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29-D8B8-444A-B866-AB6FD7FE0F93}"/>
                </c:ext>
              </c:extLst>
            </c:dLbl>
            <c:dLbl>
              <c:idx val="21"/>
              <c:layout>
                <c:manualLayout>
                  <c:x val="5.3555343895590413E-2"/>
                  <c:y val="-4.9430504696499761E-2"/>
                </c:manualLayout>
              </c:layout>
              <c:tx>
                <c:rich>
                  <a:bodyPr/>
                  <a:lstStyle/>
                  <a:p>
                    <a:fld id="{9CDBC8C1-29B7-49E0-A45C-F2A87E2A0052}" type="CELLRANGE">
                      <a:rPr lang="en-US" baseline="0"/>
                      <a:pPr/>
                      <a:t>[CELLRANGE]</a:t>
                    </a:fld>
                    <a:r>
                      <a:rPr lang="en-US" baseline="0"/>
                      <a:t>; </a:t>
                    </a:r>
                    <a:fld id="{8763A762-8D3F-45EA-8B37-70293B7D527F}" type="CATEGORYNAME">
                      <a:rPr lang="en-US" baseline="0"/>
                      <a:pPr/>
                      <a:t>[NOME DA CATEGORIA]</a:t>
                    </a:fld>
                    <a:r>
                      <a:rPr lang="en-US" baseline="0"/>
                      <a:t>; </a:t>
                    </a:r>
                    <a:fld id="{F4C635C2-07C8-4247-B2E0-50ADDF57F2FE}" type="VALUE">
                      <a:rPr lang="en-US" baseline="0"/>
                      <a:pPr/>
                      <a:t>[VALOR]</a:t>
                    </a:fld>
                    <a:r>
                      <a:rPr lang="en-US" baseline="0"/>
                      <a:t>; </a:t>
                    </a:r>
                    <a:fld id="{4527E559-4345-4431-B0F8-207EEF89975A}"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B-D8B8-444A-B866-AB6FD7FE0F93}"/>
                </c:ext>
              </c:extLst>
            </c:dLbl>
            <c:spPr>
              <a:solidFill>
                <a:sysClr val="windowText" lastClr="000000">
                  <a:lumMod val="75000"/>
                  <a:lumOff val="25000"/>
                </a:sysClr>
              </a:solidFill>
              <a:ln>
                <a:noFill/>
              </a:ln>
              <a:effectLst>
                <a:outerShdw blurRad="50800" dist="381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1000" b="1" i="0" u="none" strike="noStrike" kern="1200" baseline="0">
                    <a:solidFill>
                      <a:schemeClr val="lt1"/>
                    </a:solidFill>
                    <a:latin typeface="+mn-lt"/>
                    <a:ea typeface="+mn-ea"/>
                    <a:cs typeface="+mn-cs"/>
                  </a:defRPr>
                </a:pPr>
                <a:endParaRPr lang="pt-BR"/>
              </a:p>
            </c:txPr>
            <c:dLblPos val="outEnd"/>
            <c:showLegendKey val="0"/>
            <c:showVal val="1"/>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spPr xmlns:c15="http://schemas.microsoft.com/office/drawing/2012/chart">
                  <a:prstGeom prst="borderCallout1">
                    <a:avLst/>
                  </a:prstGeom>
                  <a:pattFill prst="pct75">
                    <a:fgClr>
                      <a:schemeClr val="dk1">
                        <a:lumMod val="75000"/>
                        <a:lumOff val="25000"/>
                      </a:schemeClr>
                    </a:fgClr>
                    <a:bgClr>
                      <a:schemeClr val="dk1">
                        <a:lumMod val="65000"/>
                        <a:lumOff val="35000"/>
                      </a:schemeClr>
                    </a:bgClr>
                  </a:pattFill>
                  <a:ln>
                    <a:noFill/>
                  </a:ln>
                </c15:spPr>
                <c15:showDataLabelsRange val="1"/>
              </c:ext>
            </c:extLst>
          </c:dLbls>
          <c:cat>
            <c:strRef>
              <c:f>'Resumo Trimestres'!$J$27:$J$48</c:f>
              <c:strCache>
                <c:ptCount val="22"/>
                <c:pt idx="0">
                  <c:v>Terceirização</c:v>
                </c:pt>
                <c:pt idx="1">
                  <c:v>TI - Aquisições</c:v>
                </c:pt>
                <c:pt idx="2">
                  <c:v>TI - Serviços</c:v>
                </c:pt>
                <c:pt idx="3">
                  <c:v>Mobiliário</c:v>
                </c:pt>
                <c:pt idx="4">
                  <c:v>Material de Escritório</c:v>
                </c:pt>
                <c:pt idx="5">
                  <c:v>Divisórias</c:v>
                </c:pt>
                <c:pt idx="6">
                  <c:v>Eventos</c:v>
                </c:pt>
                <c:pt idx="7">
                  <c:v>Eletrodomésticos</c:v>
                </c:pt>
                <c:pt idx="8">
                  <c:v>Biblioteca (livros)</c:v>
                </c:pt>
                <c:pt idx="9">
                  <c:v>Manutenção de Equipamentos</c:v>
                </c:pt>
                <c:pt idx="10">
                  <c:v>Serviços Gráficos</c:v>
                </c:pt>
                <c:pt idx="11">
                  <c:v>Material de Consumo</c:v>
                </c:pt>
                <c:pt idx="12">
                  <c:v>Medicamentos</c:v>
                </c:pt>
                <c:pt idx="13">
                  <c:v>Equipamentos Audiovisual</c:v>
                </c:pt>
                <c:pt idx="14">
                  <c:v>Celular</c:v>
                </c:pt>
                <c:pt idx="15">
                  <c:v>Serviços Diversos</c:v>
                </c:pt>
                <c:pt idx="16">
                  <c:v>Projetos</c:v>
                </c:pt>
                <c:pt idx="17">
                  <c:v>Capacitação Pós</c:v>
                </c:pt>
                <c:pt idx="18">
                  <c:v>Capacitação</c:v>
                </c:pt>
                <c:pt idx="19">
                  <c:v>Obras</c:v>
                </c:pt>
                <c:pt idx="20">
                  <c:v>Serviço Público</c:v>
                </c:pt>
                <c:pt idx="21">
                  <c:v>Anuidade</c:v>
                </c:pt>
              </c:strCache>
            </c:strRef>
          </c:cat>
          <c:val>
            <c:numRef>
              <c:f>'Resumo Trimestres'!$K$27:$K$48</c:f>
              <c:numCache>
                <c:formatCode>General</c:formatCode>
                <c:ptCount val="22"/>
                <c:pt idx="0">
                  <c:v>3</c:v>
                </c:pt>
                <c:pt idx="1">
                  <c:v>2</c:v>
                </c:pt>
                <c:pt idx="2">
                  <c:v>5</c:v>
                </c:pt>
                <c:pt idx="3">
                  <c:v>1</c:v>
                </c:pt>
                <c:pt idx="4">
                  <c:v>0</c:v>
                </c:pt>
                <c:pt idx="5">
                  <c:v>0</c:v>
                </c:pt>
                <c:pt idx="6">
                  <c:v>1</c:v>
                </c:pt>
                <c:pt idx="7">
                  <c:v>0</c:v>
                </c:pt>
                <c:pt idx="8">
                  <c:v>2</c:v>
                </c:pt>
                <c:pt idx="9">
                  <c:v>2</c:v>
                </c:pt>
                <c:pt idx="10">
                  <c:v>1</c:v>
                </c:pt>
                <c:pt idx="11">
                  <c:v>3</c:v>
                </c:pt>
                <c:pt idx="12">
                  <c:v>0</c:v>
                </c:pt>
                <c:pt idx="13">
                  <c:v>0</c:v>
                </c:pt>
                <c:pt idx="14">
                  <c:v>0</c:v>
                </c:pt>
                <c:pt idx="15">
                  <c:v>4</c:v>
                </c:pt>
                <c:pt idx="16">
                  <c:v>0</c:v>
                </c:pt>
                <c:pt idx="17">
                  <c:v>0</c:v>
                </c:pt>
                <c:pt idx="18">
                  <c:v>4</c:v>
                </c:pt>
                <c:pt idx="19">
                  <c:v>1</c:v>
                </c:pt>
                <c:pt idx="20">
                  <c:v>0</c:v>
                </c:pt>
                <c:pt idx="21">
                  <c:v>1</c:v>
                </c:pt>
              </c:numCache>
            </c:numRef>
          </c:val>
          <c:extLst>
            <c:ext xmlns:c15="http://schemas.microsoft.com/office/drawing/2012/chart" uri="{02D57815-91ED-43cb-92C2-25804820EDAC}">
              <c15:datalabelsRange>
                <c15:f>'Resumo Trimestres'!$L$27:$L$48</c15:f>
                <c15:dlblRangeCache>
                  <c:ptCount val="22"/>
                  <c:pt idx="0">
                    <c:v> R$10.894.085,16 </c:v>
                  </c:pt>
                  <c:pt idx="1">
                    <c:v> R$1.051.135,61 </c:v>
                  </c:pt>
                  <c:pt idx="2">
                    <c:v> R$163.087,94 </c:v>
                  </c:pt>
                  <c:pt idx="3">
                    <c:v> R$153.254,97 </c:v>
                  </c:pt>
                  <c:pt idx="4">
                    <c:v> R$-   </c:v>
                  </c:pt>
                  <c:pt idx="5">
                    <c:v> R$-   </c:v>
                  </c:pt>
                  <c:pt idx="6">
                    <c:v> R$21.478,68 </c:v>
                  </c:pt>
                  <c:pt idx="7">
                    <c:v> R$-   </c:v>
                  </c:pt>
                  <c:pt idx="8">
                    <c:v> R$197.660,00 </c:v>
                  </c:pt>
                  <c:pt idx="9">
                    <c:v> R$22.984,63 </c:v>
                  </c:pt>
                  <c:pt idx="10">
                    <c:v> R$53.500,00 </c:v>
                  </c:pt>
                  <c:pt idx="11">
                    <c:v> R$259.290,00 </c:v>
                  </c:pt>
                  <c:pt idx="12">
                    <c:v> R$-   </c:v>
                  </c:pt>
                  <c:pt idx="13">
                    <c:v> R$-   </c:v>
                  </c:pt>
                  <c:pt idx="14">
                    <c:v> R$-   </c:v>
                  </c:pt>
                  <c:pt idx="15">
                    <c:v> R$241.468,38 </c:v>
                  </c:pt>
                  <c:pt idx="16">
                    <c:v> R$-   </c:v>
                  </c:pt>
                  <c:pt idx="17">
                    <c:v> R$-   </c:v>
                  </c:pt>
                  <c:pt idx="18">
                    <c:v> R$48.397,90 </c:v>
                  </c:pt>
                  <c:pt idx="19">
                    <c:v> R$450.000,00 </c:v>
                  </c:pt>
                  <c:pt idx="20">
                    <c:v> R$-   </c:v>
                  </c:pt>
                  <c:pt idx="21">
                    <c:v> R$38.962,50 </c:v>
                  </c:pt>
                </c15:dlblRangeCache>
              </c15:datalabelsRange>
            </c:ext>
            <c:ext xmlns:c16="http://schemas.microsoft.com/office/drawing/2014/chart" uri="{C3380CC4-5D6E-409C-BE32-E72D297353CC}">
              <c16:uniqueId val="{00000000-5F8C-443B-9726-8818847A939F}"/>
            </c:ext>
          </c:extLst>
        </c:ser>
        <c:ser>
          <c:idx val="1"/>
          <c:order val="1"/>
          <c:tx>
            <c:strRef>
              <c:f>'Resumo Trimestres'!$L$26</c:f>
              <c:strCache>
                <c:ptCount val="1"/>
                <c:pt idx="0">
                  <c:v>Valor (R$)</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F-D8B8-444A-B866-AB6FD7FE0F93}"/>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1-D8B8-444A-B866-AB6FD7FE0F93}"/>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3-D8B8-444A-B866-AB6FD7FE0F93}"/>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5-D8B8-444A-B866-AB6FD7FE0F93}"/>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7-D8B8-444A-B866-AB6FD7FE0F93}"/>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9-D8B8-444A-B866-AB6FD7FE0F93}"/>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B-D8B8-444A-B866-AB6FD7FE0F93}"/>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D-D8B8-444A-B866-AB6FD7FE0F93}"/>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F-D8B8-444A-B866-AB6FD7FE0F93}"/>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1-D8B8-444A-B866-AB6FD7FE0F93}"/>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3-D8B8-444A-B866-AB6FD7FE0F93}"/>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5-D8B8-444A-B866-AB6FD7FE0F93}"/>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7-D8B8-444A-B866-AB6FD7FE0F93}"/>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9-D8B8-444A-B866-AB6FD7FE0F93}"/>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B-D8B8-444A-B866-AB6FD7FE0F93}"/>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D-D8B8-444A-B866-AB6FD7FE0F93}"/>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F-D8B8-444A-B866-AB6FD7FE0F93}"/>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51-D8B8-444A-B866-AB6FD7FE0F93}"/>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53-D8B8-444A-B866-AB6FD7FE0F93}"/>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55-D8B8-444A-B866-AB6FD7FE0F93}"/>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57-D8B8-444A-B866-AB6FD7FE0F93}"/>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59-D8B8-444A-B866-AB6FD7FE0F9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t-B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'Resumo Trimestres'!$J$27:$J$48</c:f>
              <c:strCache>
                <c:ptCount val="22"/>
                <c:pt idx="0">
                  <c:v>Terceirização</c:v>
                </c:pt>
                <c:pt idx="1">
                  <c:v>TI - Aquisições</c:v>
                </c:pt>
                <c:pt idx="2">
                  <c:v>TI - Serviços</c:v>
                </c:pt>
                <c:pt idx="3">
                  <c:v>Mobiliário</c:v>
                </c:pt>
                <c:pt idx="4">
                  <c:v>Material de Escritório</c:v>
                </c:pt>
                <c:pt idx="5">
                  <c:v>Divisórias</c:v>
                </c:pt>
                <c:pt idx="6">
                  <c:v>Eventos</c:v>
                </c:pt>
                <c:pt idx="7">
                  <c:v>Eletrodomésticos</c:v>
                </c:pt>
                <c:pt idx="8">
                  <c:v>Biblioteca (livros)</c:v>
                </c:pt>
                <c:pt idx="9">
                  <c:v>Manutenção de Equipamentos</c:v>
                </c:pt>
                <c:pt idx="10">
                  <c:v>Serviços Gráficos</c:v>
                </c:pt>
                <c:pt idx="11">
                  <c:v>Material de Consumo</c:v>
                </c:pt>
                <c:pt idx="12">
                  <c:v>Medicamentos</c:v>
                </c:pt>
                <c:pt idx="13">
                  <c:v>Equipamentos Audiovisual</c:v>
                </c:pt>
                <c:pt idx="14">
                  <c:v>Celular</c:v>
                </c:pt>
                <c:pt idx="15">
                  <c:v>Serviços Diversos</c:v>
                </c:pt>
                <c:pt idx="16">
                  <c:v>Projetos</c:v>
                </c:pt>
                <c:pt idx="17">
                  <c:v>Capacitação Pós</c:v>
                </c:pt>
                <c:pt idx="18">
                  <c:v>Capacitação</c:v>
                </c:pt>
                <c:pt idx="19">
                  <c:v>Obras</c:v>
                </c:pt>
                <c:pt idx="20">
                  <c:v>Serviço Público</c:v>
                </c:pt>
                <c:pt idx="21">
                  <c:v>Anuidade</c:v>
                </c:pt>
              </c:strCache>
            </c:strRef>
          </c:cat>
          <c:val>
            <c:numRef>
              <c:f>'Resumo Trimestres'!$L$27:$L$48</c:f>
              <c:numCache>
                <c:formatCode>_("R$"* #,##0.00_);_("R$"* \(#,##0.00\);_("R$"* "-"??_);_(@_)</c:formatCode>
                <c:ptCount val="22"/>
                <c:pt idx="0">
                  <c:v>10894085.16</c:v>
                </c:pt>
                <c:pt idx="1">
                  <c:v>1051135.6100000001</c:v>
                </c:pt>
                <c:pt idx="2">
                  <c:v>163087.94</c:v>
                </c:pt>
                <c:pt idx="3">
                  <c:v>153254.97</c:v>
                </c:pt>
                <c:pt idx="4">
                  <c:v>0</c:v>
                </c:pt>
                <c:pt idx="5">
                  <c:v>0</c:v>
                </c:pt>
                <c:pt idx="6">
                  <c:v>21478.68</c:v>
                </c:pt>
                <c:pt idx="7">
                  <c:v>0</c:v>
                </c:pt>
                <c:pt idx="8">
                  <c:v>197660</c:v>
                </c:pt>
                <c:pt idx="9">
                  <c:v>22984.63</c:v>
                </c:pt>
                <c:pt idx="10">
                  <c:v>53500</c:v>
                </c:pt>
                <c:pt idx="11">
                  <c:v>259290</c:v>
                </c:pt>
                <c:pt idx="12">
                  <c:v>0</c:v>
                </c:pt>
                <c:pt idx="13">
                  <c:v>0</c:v>
                </c:pt>
                <c:pt idx="14">
                  <c:v>0</c:v>
                </c:pt>
                <c:pt idx="15">
                  <c:v>241468.38</c:v>
                </c:pt>
                <c:pt idx="16">
                  <c:v>0</c:v>
                </c:pt>
                <c:pt idx="17">
                  <c:v>0</c:v>
                </c:pt>
                <c:pt idx="18">
                  <c:v>48397.9</c:v>
                </c:pt>
                <c:pt idx="19">
                  <c:v>450000</c:v>
                </c:pt>
                <c:pt idx="20">
                  <c:v>0</c:v>
                </c:pt>
                <c:pt idx="21">
                  <c:v>38962.5</c:v>
                </c:pt>
              </c:numCache>
            </c:numRef>
          </c:val>
          <c:extLst>
            <c:ext xmlns:c16="http://schemas.microsoft.com/office/drawing/2014/chart" uri="{C3380CC4-5D6E-409C-BE32-E72D297353CC}">
              <c16:uniqueId val="{00000001-5F8C-443B-9726-8818847A939F}"/>
            </c:ext>
          </c:extLst>
        </c:ser>
        <c:dLbls>
          <c:dLblPos val="ctr"/>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40"/>
      <c:depthPercent val="100"/>
      <c:rAngAx val="0"/>
      <c:perspective val="5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'Resumo Trimestres'!$O$26</c:f>
              <c:strCache>
                <c:ptCount val="1"/>
                <c:pt idx="0">
                  <c:v>Quantidade</c:v>
                </c:pt>
              </c:strCache>
            </c:strRef>
          </c:tx>
          <c:explosion val="23"/>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F4C4-4E74-9453-B93ED1D64049}"/>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F4C4-4E74-9453-B93ED1D64049}"/>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F4C4-4E74-9453-B93ED1D64049}"/>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F4C4-4E74-9453-B93ED1D64049}"/>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F4C4-4E74-9453-B93ED1D64049}"/>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F4C4-4E74-9453-B93ED1D64049}"/>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F4C4-4E74-9453-B93ED1D64049}"/>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F4C4-4E74-9453-B93ED1D64049}"/>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F4C4-4E74-9453-B93ED1D64049}"/>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F4C4-4E74-9453-B93ED1D64049}"/>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F4C4-4E74-9453-B93ED1D64049}"/>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F4C4-4E74-9453-B93ED1D64049}"/>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F4C4-4E74-9453-B93ED1D64049}"/>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B-F4C4-4E74-9453-B93ED1D64049}"/>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D-F4C4-4E74-9453-B93ED1D64049}"/>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F-F4C4-4E74-9453-B93ED1D64049}"/>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1-F4C4-4E74-9453-B93ED1D64049}"/>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3-F4C4-4E74-9453-B93ED1D64049}"/>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5-F4C4-4E74-9453-B93ED1D64049}"/>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7-F4C4-4E74-9453-B93ED1D64049}"/>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9-F4C4-4E74-9453-B93ED1D64049}"/>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B-F4C4-4E74-9453-B93ED1D64049}"/>
              </c:ext>
            </c:extLst>
          </c:dPt>
          <c:dLbls>
            <c:dLbl>
              <c:idx val="0"/>
              <c:layout>
                <c:manualLayout>
                  <c:x val="6.9385817978782807E-2"/>
                  <c:y val="-1.7097863247863249E-2"/>
                </c:manualLayout>
              </c:layout>
              <c:tx>
                <c:rich>
                  <a:bodyPr/>
                  <a:lstStyle/>
                  <a:p>
                    <a:fld id="{FA335B0A-5B2D-4B0D-AE4B-8362D54E2DEF}" type="CELLRANGE">
                      <a:rPr lang="en-US" baseline="0"/>
                      <a:pPr/>
                      <a:t>[CELLRANGE]</a:t>
                    </a:fld>
                    <a:r>
                      <a:rPr lang="en-US" baseline="0"/>
                      <a:t>; </a:t>
                    </a:r>
                    <a:fld id="{736E7F93-3FAA-48EE-9B96-B5361E159A47}" type="CATEGORYNAME">
                      <a:rPr lang="en-US" baseline="0"/>
                      <a:pPr/>
                      <a:t>[NOME DA CATEGORIA]</a:t>
                    </a:fld>
                    <a:r>
                      <a:rPr lang="en-US" baseline="0"/>
                      <a:t>; </a:t>
                    </a:r>
                    <a:fld id="{FCD32254-66D2-4542-BD41-53A9AB05B61B}" type="VALUE">
                      <a:rPr lang="en-US" baseline="0"/>
                      <a:pPr/>
                      <a:t>[VALOR]</a:t>
                    </a:fld>
                    <a:r>
                      <a:rPr lang="en-US" baseline="0"/>
                      <a:t>; </a:t>
                    </a:r>
                    <a:fld id="{85D73F95-C50F-478B-B44D-362D513F9F12}"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F4C4-4E74-9453-B93ED1D64049}"/>
                </c:ext>
              </c:extLst>
            </c:dLbl>
            <c:dLbl>
              <c:idx val="1"/>
              <c:layout>
                <c:manualLayout>
                  <c:x val="-5.3182579564489112E-3"/>
                  <c:y val="-9.5911111111111114E-2"/>
                </c:manualLayout>
              </c:layout>
              <c:tx>
                <c:rich>
                  <a:bodyPr/>
                  <a:lstStyle/>
                  <a:p>
                    <a:fld id="{E04DD07B-6F26-4A5B-AF15-8D6A5B763E3D}" type="CELLRANGE">
                      <a:rPr lang="en-US" baseline="0"/>
                      <a:pPr/>
                      <a:t>[CELLRANGE]</a:t>
                    </a:fld>
                    <a:r>
                      <a:rPr lang="en-US" baseline="0"/>
                      <a:t>; </a:t>
                    </a:r>
                    <a:fld id="{3152CA1E-5207-4CBD-8D0E-640B10508D61}" type="CATEGORYNAME">
                      <a:rPr lang="en-US" baseline="0"/>
                      <a:pPr/>
                      <a:t>[NOME DA CATEGORIA]</a:t>
                    </a:fld>
                    <a:r>
                      <a:rPr lang="en-US" baseline="0"/>
                      <a:t>; </a:t>
                    </a:r>
                    <a:fld id="{AE79FE3F-1D43-41EB-8564-3F8C6BEF10F9}" type="VALUE">
                      <a:rPr lang="en-US" baseline="0"/>
                      <a:pPr/>
                      <a:t>[VALOR]</a:t>
                    </a:fld>
                    <a:r>
                      <a:rPr lang="en-US" baseline="0"/>
                      <a:t>; </a:t>
                    </a:r>
                    <a:fld id="{A0E3CA8F-9C9F-4B0B-9ADE-679A2F836E04}"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F4C4-4E74-9453-B93ED1D64049}"/>
                </c:ext>
              </c:extLst>
            </c:dLbl>
            <c:dLbl>
              <c:idx val="2"/>
              <c:layout>
                <c:manualLayout>
                  <c:x val="3.933179787828029E-2"/>
                  <c:y val="8.6457264957263968E-3"/>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fld id="{199A1389-961F-4F7C-B6DF-509244342486}" type="CELLRANGE">
                      <a:rPr lang="en-US" baseline="0"/>
                      <a:pPr>
                        <a:defRPr/>
                      </a:pPr>
                      <a:t>[CELLRANGE]</a:t>
                    </a:fld>
                    <a:r>
                      <a:rPr lang="en-US" baseline="0"/>
                      <a:t>; </a:t>
                    </a:r>
                    <a:fld id="{91D67C1E-8C49-47EF-A402-8D6D3A5C7DB9}" type="CATEGORYNAME">
                      <a:rPr lang="en-US" baseline="0"/>
                      <a:pPr>
                        <a:defRPr/>
                      </a:pPr>
                      <a:t>[NOME DA CATEGORIA]</a:t>
                    </a:fld>
                    <a:r>
                      <a:rPr lang="en-US" baseline="0"/>
                      <a:t>; </a:t>
                    </a:r>
                    <a:fld id="{EE6D2B5E-4071-4749-BC87-ACF3BA398069}" type="VALUE">
                      <a:rPr lang="en-US" baseline="0"/>
                      <a:pPr>
                        <a:defRPr/>
                      </a:pPr>
                      <a:t>[VALOR]</a:t>
                    </a:fld>
                    <a:r>
                      <a:rPr lang="en-US" baseline="0"/>
                      <a:t>; </a:t>
                    </a:r>
                    <a:fld id="{87C66814-7F0C-46DA-BADC-0CCAA37829CA}" type="PERCENTAGE">
                      <a:rPr lang="en-US" baseline="0"/>
                      <a:pPr>
                        <a:defRPr/>
                      </a:pPr>
                      <a:t>[PORCENTAGEM]</a:t>
                    </a:fld>
                    <a:endParaRPr lang="en-US" baseline="0"/>
                  </a:p>
                </c:rich>
              </c:tx>
              <c:spPr>
                <a:solidFill>
                  <a:sysClr val="windowText" lastClr="000000">
                    <a:lumMod val="75000"/>
                    <a:lumOff val="25000"/>
                  </a:sysClr>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pt-BR"/>
                </a:p>
              </c:txPr>
              <c:dLblPos val="bestFit"/>
              <c:showLegendKey val="0"/>
              <c:showVal val="1"/>
              <c:showCatName val="1"/>
              <c:showSerName val="0"/>
              <c:showPercent val="1"/>
              <c:showBubbleSize val="0"/>
              <c:extLst>
                <c:ext xmlns:c15="http://schemas.microsoft.com/office/drawing/2012/chart" uri="{CE6537A1-D6FC-4f65-9D91-7224C49458BB}">
                  <c15:layout>
                    <c:manualLayout>
                      <c:w val="0.13393928669146538"/>
                      <c:h val="9.415031531612561E-2"/>
                    </c:manualLayout>
                  </c15:layout>
                  <c15:dlblFieldTable/>
                  <c15:showDataLabelsRange val="1"/>
                </c:ext>
                <c:ext xmlns:c16="http://schemas.microsoft.com/office/drawing/2014/chart" uri="{C3380CC4-5D6E-409C-BE32-E72D297353CC}">
                  <c16:uniqueId val="{00000005-F4C4-4E74-9453-B93ED1D64049}"/>
                </c:ext>
              </c:extLst>
            </c:dLbl>
            <c:dLbl>
              <c:idx val="3"/>
              <c:layout>
                <c:manualLayout>
                  <c:x val="0.25774427694025687"/>
                  <c:y val="0.11161025641025642"/>
                </c:manualLayout>
              </c:layout>
              <c:tx>
                <c:rich>
                  <a:bodyPr/>
                  <a:lstStyle/>
                  <a:p>
                    <a:fld id="{384342CD-CF38-489F-B4CD-D58932388ADE}" type="CELLRANGE">
                      <a:rPr lang="en-US" baseline="0"/>
                      <a:pPr/>
                      <a:t>[CELLRANGE]</a:t>
                    </a:fld>
                    <a:r>
                      <a:rPr lang="en-US" baseline="0"/>
                      <a:t>; </a:t>
                    </a:r>
                    <a:fld id="{4C7BE870-AEC5-4FD0-86FB-9F60A3D2A3BD}" type="CATEGORYNAME">
                      <a:rPr lang="en-US" baseline="0"/>
                      <a:pPr/>
                      <a:t>[NOME DA CATEGORIA]</a:t>
                    </a:fld>
                    <a:r>
                      <a:rPr lang="en-US" baseline="0"/>
                      <a:t>; </a:t>
                    </a:r>
                    <a:fld id="{54A2221B-E172-4A46-B678-EBF3E2D97220}" type="VALUE">
                      <a:rPr lang="en-US" baseline="0"/>
                      <a:pPr/>
                      <a:t>[VALOR]</a:t>
                    </a:fld>
                    <a:r>
                      <a:rPr lang="en-US" baseline="0"/>
                      <a:t>; </a:t>
                    </a:r>
                    <a:fld id="{BA89C9E8-E02A-4D1D-94EF-FA17413546B1}"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F4C4-4E74-9453-B93ED1D64049}"/>
                </c:ext>
              </c:extLst>
            </c:dLbl>
            <c:dLbl>
              <c:idx val="4"/>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4C4-4E74-9453-B93ED1D64049}"/>
                </c:ext>
              </c:extLst>
            </c:dLbl>
            <c:dLbl>
              <c:idx val="5"/>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4C4-4E74-9453-B93ED1D64049}"/>
                </c:ext>
              </c:extLst>
            </c:dLbl>
            <c:dLbl>
              <c:idx val="6"/>
              <c:layout>
                <c:manualLayout>
                  <c:x val="0.13377610273590171"/>
                  <c:y val="9.9631730769230667E-2"/>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fld id="{E14550AA-D9E8-4022-8F4E-C860F68BF056}" type="CELLRANGE">
                      <a:rPr lang="en-US" baseline="0"/>
                      <a:pPr>
                        <a:defRPr/>
                      </a:pPr>
                      <a:t>[CELLRANGE]</a:t>
                    </a:fld>
                    <a:r>
                      <a:rPr lang="en-US" baseline="0"/>
                      <a:t>; </a:t>
                    </a:r>
                    <a:fld id="{2EEEFD9C-7BF6-4979-AA65-64B2F4BCCB11}" type="CATEGORYNAME">
                      <a:rPr lang="en-US" baseline="0"/>
                      <a:pPr>
                        <a:defRPr/>
                      </a:pPr>
                      <a:t>[NOME DA CATEGORIA]</a:t>
                    </a:fld>
                    <a:r>
                      <a:rPr lang="en-US" baseline="0"/>
                      <a:t>; </a:t>
                    </a:r>
                    <a:fld id="{A6ED1F15-5302-42E5-ADA4-3967FAD8E8A3}" type="VALUE">
                      <a:rPr lang="en-US" baseline="0"/>
                      <a:pPr>
                        <a:defRPr/>
                      </a:pPr>
                      <a:t>[VALOR]</a:t>
                    </a:fld>
                    <a:r>
                      <a:rPr lang="en-US" baseline="0"/>
                      <a:t>; </a:t>
                    </a:r>
                    <a:fld id="{F6687EB6-F2C5-4F5A-97C1-0500275F449B}" type="PERCENTAGE">
                      <a:rPr lang="en-US" baseline="0"/>
                      <a:pPr>
                        <a:defRPr/>
                      </a:pPr>
                      <a:t>[PORCENTAGEM]</a:t>
                    </a:fld>
                    <a:endParaRPr lang="en-US" baseline="0"/>
                  </a:p>
                </c:rich>
              </c:tx>
              <c:spPr>
                <a:solidFill>
                  <a:sysClr val="windowText" lastClr="000000">
                    <a:lumMod val="75000"/>
                    <a:lumOff val="25000"/>
                  </a:sysClr>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pt-BR"/>
                </a:p>
              </c:txPr>
              <c:dLblPos val="bestFit"/>
              <c:showLegendKey val="0"/>
              <c:showVal val="1"/>
              <c:showCatName val="1"/>
              <c:showSerName val="0"/>
              <c:showPercent val="1"/>
              <c:showBubbleSize val="0"/>
              <c:extLst>
                <c:ext xmlns:c15="http://schemas.microsoft.com/office/drawing/2012/chart" uri="{CE6537A1-D6FC-4f65-9D91-7224C49458BB}">
                  <c15:layout>
                    <c:manualLayout>
                      <c:w val="0.11900488553880513"/>
                      <c:h val="9.8248717948717923E-2"/>
                    </c:manualLayout>
                  </c15:layout>
                  <c15:dlblFieldTable/>
                  <c15:showDataLabelsRange val="1"/>
                </c:ext>
                <c:ext xmlns:c16="http://schemas.microsoft.com/office/drawing/2014/chart" uri="{C3380CC4-5D6E-409C-BE32-E72D297353CC}">
                  <c16:uniqueId val="{0000000D-F4C4-4E74-9453-B93ED1D64049}"/>
                </c:ext>
              </c:extLst>
            </c:dLbl>
            <c:dLbl>
              <c:idx val="7"/>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F4C4-4E74-9453-B93ED1D64049}"/>
                </c:ext>
              </c:extLst>
            </c:dLbl>
            <c:dLbl>
              <c:idx val="8"/>
              <c:layout>
                <c:manualLayout>
                  <c:x val="3.9265354550530443E-2"/>
                  <c:y val="5.0766346153846155E-2"/>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fld id="{F0FD3729-F5BD-4835-9405-84047896EA74}" type="CELLRANGE">
                      <a:rPr lang="en-US" baseline="0"/>
                      <a:pPr>
                        <a:defRPr/>
                      </a:pPr>
                      <a:t>[CELLRANGE]</a:t>
                    </a:fld>
                    <a:r>
                      <a:rPr lang="en-US" baseline="0"/>
                      <a:t>; </a:t>
                    </a:r>
                    <a:fld id="{91150E44-F788-4610-A878-85A7DDE3AEB0}" type="CATEGORYNAME">
                      <a:rPr lang="en-US" baseline="0"/>
                      <a:pPr>
                        <a:defRPr/>
                      </a:pPr>
                      <a:t>[NOME DA CATEGORIA]</a:t>
                    </a:fld>
                    <a:r>
                      <a:rPr lang="en-US" baseline="0"/>
                      <a:t>; </a:t>
                    </a:r>
                    <a:fld id="{19731487-8257-468F-9227-0B36ABF9FC46}" type="VALUE">
                      <a:rPr lang="en-US" baseline="0"/>
                      <a:pPr>
                        <a:defRPr/>
                      </a:pPr>
                      <a:t>[VALOR]</a:t>
                    </a:fld>
                    <a:r>
                      <a:rPr lang="en-US" baseline="0"/>
                      <a:t>; </a:t>
                    </a:r>
                    <a:fld id="{E0C0E78C-EA11-4F3A-B563-ED79430D631B}" type="PERCENTAGE">
                      <a:rPr lang="en-US" baseline="0"/>
                      <a:pPr>
                        <a:defRPr/>
                      </a:pPr>
                      <a:t>[PORCENTAGEM]</a:t>
                    </a:fld>
                    <a:endParaRPr lang="en-US" baseline="0"/>
                  </a:p>
                </c:rich>
              </c:tx>
              <c:spPr>
                <a:solidFill>
                  <a:sysClr val="windowText" lastClr="000000">
                    <a:lumMod val="75000"/>
                    <a:lumOff val="25000"/>
                  </a:sysClr>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pt-BR"/>
                </a:p>
              </c:txPr>
              <c:dLblPos val="bestFit"/>
              <c:showLegendKey val="0"/>
              <c:showVal val="1"/>
              <c:showCatName val="1"/>
              <c:showSerName val="0"/>
              <c:showPercent val="1"/>
              <c:showBubbleSize val="0"/>
              <c:extLst>
                <c:ext xmlns:c15="http://schemas.microsoft.com/office/drawing/2012/chart" uri="{CE6537A1-D6FC-4f65-9D91-7224C49458BB}">
                  <c15:layout>
                    <c:manualLayout>
                      <c:w val="0.11974818537130096"/>
                      <c:h val="0.10965427350427349"/>
                    </c:manualLayout>
                  </c15:layout>
                  <c15:dlblFieldTable/>
                  <c15:showDataLabelsRange val="1"/>
                </c:ext>
                <c:ext xmlns:c16="http://schemas.microsoft.com/office/drawing/2014/chart" uri="{C3380CC4-5D6E-409C-BE32-E72D297353CC}">
                  <c16:uniqueId val="{00000011-F4C4-4E74-9453-B93ED1D64049}"/>
                </c:ext>
              </c:extLst>
            </c:dLbl>
            <c:dLbl>
              <c:idx val="9"/>
              <c:layout>
                <c:manualLayout>
                  <c:x val="-5.737425495993468E-2"/>
                  <c:y val="8.6849841814502678E-3"/>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fld id="{520D7764-2FA9-49EC-BBB2-65E394ED76FC}" type="CELLRANGE">
                      <a:rPr lang="en-US" baseline="0"/>
                      <a:pPr>
                        <a:defRPr/>
                      </a:pPr>
                      <a:t>[CELLRANGE]</a:t>
                    </a:fld>
                    <a:r>
                      <a:rPr lang="en-US" baseline="0"/>
                      <a:t>; </a:t>
                    </a:r>
                    <a:fld id="{7E2A1303-F7E3-4B57-8331-9ECD84C768FE}" type="CATEGORYNAME">
                      <a:rPr lang="en-US" baseline="0"/>
                      <a:pPr>
                        <a:defRPr/>
                      </a:pPr>
                      <a:t>[NOME DA CATEGORIA]</a:t>
                    </a:fld>
                    <a:r>
                      <a:rPr lang="en-US" baseline="0"/>
                      <a:t>; </a:t>
                    </a:r>
                    <a:fld id="{1CCFB822-1A4D-45A6-A361-7F21114AE7AF}" type="VALUE">
                      <a:rPr lang="en-US" baseline="0"/>
                      <a:pPr>
                        <a:defRPr/>
                      </a:pPr>
                      <a:t>[VALOR]</a:t>
                    </a:fld>
                    <a:r>
                      <a:rPr lang="en-US" baseline="0"/>
                      <a:t>; </a:t>
                    </a:r>
                    <a:fld id="{E9039EFC-8755-4AE3-B841-219352634B90}" type="PERCENTAGE">
                      <a:rPr lang="en-US" baseline="0"/>
                      <a:pPr>
                        <a:defRPr/>
                      </a:pPr>
                      <a:t>[PORCENTAGEM]</a:t>
                    </a:fld>
                    <a:endParaRPr lang="en-US" baseline="0"/>
                  </a:p>
                </c:rich>
              </c:tx>
              <c:spPr>
                <a:solidFill>
                  <a:sysClr val="windowText" lastClr="000000">
                    <a:lumMod val="75000"/>
                    <a:lumOff val="25000"/>
                  </a:sysClr>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pt-BR"/>
                </a:p>
              </c:txPr>
              <c:dLblPos val="bestFit"/>
              <c:showLegendKey val="0"/>
              <c:showVal val="1"/>
              <c:showCatName val="1"/>
              <c:showSerName val="0"/>
              <c:showPercent val="1"/>
              <c:showBubbleSize val="0"/>
              <c:extLst>
                <c:ext xmlns:c15="http://schemas.microsoft.com/office/drawing/2012/chart" uri="{CE6537A1-D6FC-4f65-9D91-7224C49458BB}">
                  <c15:layout>
                    <c:manualLayout>
                      <c:w val="0.13276716917922948"/>
                      <c:h val="0.15197371794871795"/>
                    </c:manualLayout>
                  </c15:layout>
                  <c15:dlblFieldTable/>
                  <c15:showDataLabelsRange val="1"/>
                </c:ext>
                <c:ext xmlns:c16="http://schemas.microsoft.com/office/drawing/2014/chart" uri="{C3380CC4-5D6E-409C-BE32-E72D297353CC}">
                  <c16:uniqueId val="{00000013-F4C4-4E74-9453-B93ED1D64049}"/>
                </c:ext>
              </c:extLst>
            </c:dLbl>
            <c:dLbl>
              <c:idx val="10"/>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F4C4-4E74-9453-B93ED1D64049}"/>
                </c:ext>
              </c:extLst>
            </c:dLbl>
            <c:dLbl>
              <c:idx val="11"/>
              <c:layout>
                <c:manualLayout>
                  <c:x val="-4.9791038525963151E-2"/>
                  <c:y val="-0.10467072649572649"/>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fld id="{1F862B44-BE87-4AF4-B2EE-C3C6DAE0D956}" type="CELLRANGE">
                      <a:rPr lang="en-US" baseline="0"/>
                      <a:pPr>
                        <a:defRPr/>
                      </a:pPr>
                      <a:t>[CELLRANGE]</a:t>
                    </a:fld>
                    <a:r>
                      <a:rPr lang="en-US" baseline="0"/>
                      <a:t>; </a:t>
                    </a:r>
                    <a:fld id="{EEFE5B31-2431-4815-B390-5CC07FDD32E7}" type="CATEGORYNAME">
                      <a:rPr lang="en-US" baseline="0"/>
                      <a:pPr>
                        <a:defRPr/>
                      </a:pPr>
                      <a:t>[NOME DA CATEGORIA]</a:t>
                    </a:fld>
                    <a:r>
                      <a:rPr lang="en-US" baseline="0"/>
                      <a:t>; </a:t>
                    </a:r>
                    <a:fld id="{F7C4B460-22E0-4FE7-9073-33A3AE8CD45A}" type="VALUE">
                      <a:rPr lang="en-US" baseline="0"/>
                      <a:pPr>
                        <a:defRPr/>
                      </a:pPr>
                      <a:t>[VALOR]</a:t>
                    </a:fld>
                    <a:r>
                      <a:rPr lang="en-US" baseline="0"/>
                      <a:t>; </a:t>
                    </a:r>
                    <a:fld id="{9D82AEF5-39C9-4CC2-AFFF-9B47F1FC701C}" type="PERCENTAGE">
                      <a:rPr lang="en-US" baseline="0"/>
                      <a:pPr>
                        <a:defRPr/>
                      </a:pPr>
                      <a:t>[PORCENTAGEM]</a:t>
                    </a:fld>
                    <a:endParaRPr lang="en-US" baseline="0"/>
                  </a:p>
                </c:rich>
              </c:tx>
              <c:spPr>
                <a:solidFill>
                  <a:sysClr val="windowText" lastClr="000000">
                    <a:lumMod val="75000"/>
                    <a:lumOff val="25000"/>
                  </a:sysClr>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pt-BR"/>
                </a:p>
              </c:txPr>
              <c:dLblPos val="bestFit"/>
              <c:showLegendKey val="0"/>
              <c:showVal val="1"/>
              <c:showCatName val="1"/>
              <c:showSerName val="0"/>
              <c:showPercent val="1"/>
              <c:showBubbleSize val="0"/>
              <c:extLst>
                <c:ext xmlns:c15="http://schemas.microsoft.com/office/drawing/2012/chart" uri="{CE6537A1-D6FC-4f65-9D91-7224C49458BB}">
                  <c15:layout>
                    <c:manualLayout>
                      <c:w val="0.11369514237855946"/>
                      <c:h val="0.14871602564102565"/>
                    </c:manualLayout>
                  </c15:layout>
                  <c15:dlblFieldTable/>
                  <c15:showDataLabelsRange val="1"/>
                </c:ext>
                <c:ext xmlns:c16="http://schemas.microsoft.com/office/drawing/2014/chart" uri="{C3380CC4-5D6E-409C-BE32-E72D297353CC}">
                  <c16:uniqueId val="{00000017-F4C4-4E74-9453-B93ED1D64049}"/>
                </c:ext>
              </c:extLst>
            </c:dLbl>
            <c:dLbl>
              <c:idx val="12"/>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F4C4-4E74-9453-B93ED1D64049}"/>
                </c:ext>
              </c:extLst>
            </c:dLbl>
            <c:dLbl>
              <c:idx val="13"/>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F4C4-4E74-9453-B93ED1D64049}"/>
                </c:ext>
              </c:extLst>
            </c:dLbl>
            <c:dLbl>
              <c:idx val="14"/>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D-F4C4-4E74-9453-B93ED1D64049}"/>
                </c:ext>
              </c:extLst>
            </c:dLbl>
            <c:dLbl>
              <c:idx val="15"/>
              <c:layout>
                <c:manualLayout>
                  <c:x val="-2.9250418760469011E-2"/>
                  <c:y val="-0.14921324786324786"/>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fld id="{D56B8E8B-E6D8-4995-8B7A-9414053F0218}" type="CELLRANGE">
                      <a:rPr lang="en-US" baseline="0"/>
                      <a:pPr>
                        <a:defRPr/>
                      </a:pPr>
                      <a:t>[CELLRANGE]</a:t>
                    </a:fld>
                    <a:r>
                      <a:rPr lang="en-US" baseline="0"/>
                      <a:t>; </a:t>
                    </a:r>
                    <a:fld id="{B6D3CDF9-A1F8-4349-902C-9859910C8746}" type="CATEGORYNAME">
                      <a:rPr lang="en-US" baseline="0"/>
                      <a:pPr>
                        <a:defRPr/>
                      </a:pPr>
                      <a:t>[NOME DA CATEGORIA]</a:t>
                    </a:fld>
                    <a:r>
                      <a:rPr lang="en-US" baseline="0"/>
                      <a:t>; </a:t>
                    </a:r>
                    <a:fld id="{1AB169A8-8C19-4313-BC8C-BFC173A6F065}" type="VALUE">
                      <a:rPr lang="en-US" baseline="0"/>
                      <a:pPr>
                        <a:defRPr/>
                      </a:pPr>
                      <a:t>[VALOR]</a:t>
                    </a:fld>
                    <a:r>
                      <a:rPr lang="en-US" baseline="0"/>
                      <a:t>; </a:t>
                    </a:r>
                    <a:fld id="{5C7605F1-4F9A-42AA-9317-7D4CD17D9B47}" type="PERCENTAGE">
                      <a:rPr lang="en-US" baseline="0"/>
                      <a:pPr>
                        <a:defRPr/>
                      </a:pPr>
                      <a:t>[PORCENTAGEM]</a:t>
                    </a:fld>
                    <a:endParaRPr lang="en-US" baseline="0"/>
                  </a:p>
                </c:rich>
              </c:tx>
              <c:spPr>
                <a:solidFill>
                  <a:sysClr val="windowText" lastClr="000000">
                    <a:lumMod val="75000"/>
                    <a:lumOff val="25000"/>
                  </a:sysClr>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pt-BR"/>
                </a:p>
              </c:txPr>
              <c:dLblPos val="bestFit"/>
              <c:showLegendKey val="0"/>
              <c:showVal val="1"/>
              <c:showCatName val="1"/>
              <c:showSerName val="0"/>
              <c:showPercent val="1"/>
              <c:showBubbleSize val="0"/>
              <c:extLst>
                <c:ext xmlns:c15="http://schemas.microsoft.com/office/drawing/2012/chart" uri="{CE6537A1-D6FC-4f65-9D91-7224C49458BB}">
                  <c15:layout>
                    <c:manualLayout>
                      <c:w val="9.7712590731434956E-2"/>
                      <c:h val="0.19160961538461538"/>
                    </c:manualLayout>
                  </c15:layout>
                  <c15:dlblFieldTable/>
                  <c15:showDataLabelsRange val="1"/>
                </c:ext>
                <c:ext xmlns:c16="http://schemas.microsoft.com/office/drawing/2014/chart" uri="{C3380CC4-5D6E-409C-BE32-E72D297353CC}">
                  <c16:uniqueId val="{0000001F-F4C4-4E74-9453-B93ED1D64049}"/>
                </c:ext>
              </c:extLst>
            </c:dLbl>
            <c:dLbl>
              <c:idx val="16"/>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1-F4C4-4E74-9453-B93ED1D64049}"/>
                </c:ext>
              </c:extLst>
            </c:dLbl>
            <c:dLbl>
              <c:idx val="17"/>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3-F4C4-4E74-9453-B93ED1D64049}"/>
                </c:ext>
              </c:extLst>
            </c:dLbl>
            <c:dLbl>
              <c:idx val="18"/>
              <c:layout>
                <c:manualLayout>
                  <c:x val="-4.1154257880667004E-2"/>
                  <c:y val="-9.6338466399982142E-2"/>
                </c:manualLayout>
              </c:layout>
              <c:tx>
                <c:rich>
                  <a:bodyPr/>
                  <a:lstStyle/>
                  <a:p>
                    <a:fld id="{DD8F9181-2AFC-45DE-ADCE-7FE9735B7EB3}" type="CELLRANGE">
                      <a:rPr lang="en-US" baseline="0"/>
                      <a:pPr/>
                      <a:t>[CELLRANGE]</a:t>
                    </a:fld>
                    <a:r>
                      <a:rPr lang="en-US" baseline="0"/>
                      <a:t>; </a:t>
                    </a:r>
                    <a:fld id="{74293AAC-E395-4D9C-931E-BECBFFA082AA}" type="CATEGORYNAME">
                      <a:rPr lang="en-US" baseline="0"/>
                      <a:pPr/>
                      <a:t>[NOME DA CATEGORIA]</a:t>
                    </a:fld>
                    <a:r>
                      <a:rPr lang="en-US" baseline="0"/>
                      <a:t>; </a:t>
                    </a:r>
                    <a:fld id="{468444B8-A529-4A0C-A562-C6BF8518856F}" type="VALUE">
                      <a:rPr lang="en-US" baseline="0"/>
                      <a:pPr/>
                      <a:t>[VALOR]</a:t>
                    </a:fld>
                    <a:r>
                      <a:rPr lang="en-US" baseline="0"/>
                      <a:t>; </a:t>
                    </a:r>
                    <a:fld id="{61E6957E-83F7-4424-BF0F-19648F27A273}"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F4C4-4E74-9453-B93ED1D64049}"/>
                </c:ext>
              </c:extLst>
            </c:dLbl>
            <c:dLbl>
              <c:idx val="19"/>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7-F4C4-4E74-9453-B93ED1D64049}"/>
                </c:ext>
              </c:extLst>
            </c:dLbl>
            <c:dLbl>
              <c:idx val="20"/>
              <c:tx>
                <c:rich>
                  <a:bodyPr/>
                  <a:lstStyle/>
                  <a:p>
                    <a:endParaRPr lang="en-US"/>
                  </a:p>
                </c:rich>
              </c:tx>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9-F4C4-4E74-9453-B93ED1D64049}"/>
                </c:ext>
              </c:extLst>
            </c:dLbl>
            <c:dLbl>
              <c:idx val="21"/>
              <c:layout>
                <c:manualLayout>
                  <c:x val="-3.9364942320638155E-2"/>
                  <c:y val="-8.5328355954269894E-2"/>
                </c:manualLayout>
              </c:layout>
              <c:tx>
                <c:rich>
                  <a:bodyPr/>
                  <a:lstStyle/>
                  <a:p>
                    <a:fld id="{B01E9297-83C5-4714-8F7B-81F59EB202D8}" type="CELLRANGE">
                      <a:rPr lang="en-US" baseline="0"/>
                      <a:pPr/>
                      <a:t>[CELLRANGE]</a:t>
                    </a:fld>
                    <a:r>
                      <a:rPr lang="en-US" baseline="0"/>
                      <a:t>; </a:t>
                    </a:r>
                    <a:fld id="{C24126A1-C510-4C7E-B145-546E820C3187}" type="CATEGORYNAME">
                      <a:rPr lang="en-US" baseline="0"/>
                      <a:pPr/>
                      <a:t>[NOME DA CATEGORIA]</a:t>
                    </a:fld>
                    <a:r>
                      <a:rPr lang="en-US" baseline="0"/>
                      <a:t>; </a:t>
                    </a:r>
                    <a:fld id="{0623CC12-2DE4-4C0E-B23C-B8EB0102B913}" type="VALUE">
                      <a:rPr lang="en-US" baseline="0"/>
                      <a:pPr/>
                      <a:t>[VALOR]</a:t>
                    </a:fld>
                    <a:r>
                      <a:rPr lang="en-US" baseline="0"/>
                      <a:t>; </a:t>
                    </a:r>
                    <a:fld id="{A24010F0-64A1-43F8-938F-4529CA2C3BDB}" type="PERCENTAGE">
                      <a:rPr lang="en-US" baseline="0"/>
                      <a:pPr/>
                      <a:t>[PORCENTAGEM]</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B-F4C4-4E74-9453-B93ED1D64049}"/>
                </c:ext>
              </c:extLst>
            </c:dLbl>
            <c:spPr>
              <a:solidFill>
                <a:sysClr val="windowText" lastClr="000000">
                  <a:lumMod val="75000"/>
                  <a:lumOff val="25000"/>
                </a:sysClr>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t-BR"/>
              </a:p>
            </c:txPr>
            <c:dLblPos val="outEnd"/>
            <c:showLegendKey val="0"/>
            <c:showVal val="1"/>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showDataLabelsRange val="1"/>
              </c:ext>
            </c:extLst>
          </c:dLbls>
          <c:cat>
            <c:strRef>
              <c:f>'Resumo Trimestres'!$N$27:$N$48</c:f>
              <c:strCache>
                <c:ptCount val="22"/>
                <c:pt idx="0">
                  <c:v>Terceirização</c:v>
                </c:pt>
                <c:pt idx="1">
                  <c:v>TI - Aquisições</c:v>
                </c:pt>
                <c:pt idx="2">
                  <c:v>TI - Serviços</c:v>
                </c:pt>
                <c:pt idx="3">
                  <c:v>Mobiliário</c:v>
                </c:pt>
                <c:pt idx="4">
                  <c:v>Material de Escritório</c:v>
                </c:pt>
                <c:pt idx="5">
                  <c:v>Divisórias</c:v>
                </c:pt>
                <c:pt idx="6">
                  <c:v>Eventos</c:v>
                </c:pt>
                <c:pt idx="7">
                  <c:v>Eletrodomésticos</c:v>
                </c:pt>
                <c:pt idx="8">
                  <c:v>Biblioteca (livros)</c:v>
                </c:pt>
                <c:pt idx="9">
                  <c:v>Manutenção de Equipamentos</c:v>
                </c:pt>
                <c:pt idx="10">
                  <c:v>Serviços Gráficos</c:v>
                </c:pt>
                <c:pt idx="11">
                  <c:v>Material de Consumo</c:v>
                </c:pt>
                <c:pt idx="12">
                  <c:v>Medicamentos</c:v>
                </c:pt>
                <c:pt idx="13">
                  <c:v>Equipamentos Audiovisual</c:v>
                </c:pt>
                <c:pt idx="14">
                  <c:v>Celular</c:v>
                </c:pt>
                <c:pt idx="15">
                  <c:v>Serviços Diversos</c:v>
                </c:pt>
                <c:pt idx="16">
                  <c:v>Projetos</c:v>
                </c:pt>
                <c:pt idx="17">
                  <c:v>Capacitação Pós</c:v>
                </c:pt>
                <c:pt idx="18">
                  <c:v>Capacitação</c:v>
                </c:pt>
                <c:pt idx="19">
                  <c:v>Obras</c:v>
                </c:pt>
                <c:pt idx="20">
                  <c:v>Serviço Público</c:v>
                </c:pt>
                <c:pt idx="21">
                  <c:v>Anuidade</c:v>
                </c:pt>
              </c:strCache>
            </c:strRef>
          </c:cat>
          <c:val>
            <c:numRef>
              <c:f>'Resumo Trimestres'!$O$27:$O$48</c:f>
              <c:numCache>
                <c:formatCode>General</c:formatCode>
                <c:ptCount val="22"/>
                <c:pt idx="0">
                  <c:v>2</c:v>
                </c:pt>
                <c:pt idx="1">
                  <c:v>21</c:v>
                </c:pt>
                <c:pt idx="2">
                  <c:v>23</c:v>
                </c:pt>
                <c:pt idx="3">
                  <c:v>1</c:v>
                </c:pt>
                <c:pt idx="4">
                  <c:v>0</c:v>
                </c:pt>
                <c:pt idx="5">
                  <c:v>0</c:v>
                </c:pt>
                <c:pt idx="6">
                  <c:v>3</c:v>
                </c:pt>
                <c:pt idx="7">
                  <c:v>0</c:v>
                </c:pt>
                <c:pt idx="8">
                  <c:v>2</c:v>
                </c:pt>
                <c:pt idx="9">
                  <c:v>1</c:v>
                </c:pt>
                <c:pt idx="10">
                  <c:v>0</c:v>
                </c:pt>
                <c:pt idx="11">
                  <c:v>3</c:v>
                </c:pt>
                <c:pt idx="12">
                  <c:v>0</c:v>
                </c:pt>
                <c:pt idx="13">
                  <c:v>0</c:v>
                </c:pt>
                <c:pt idx="14">
                  <c:v>0</c:v>
                </c:pt>
                <c:pt idx="15">
                  <c:v>9</c:v>
                </c:pt>
                <c:pt idx="16">
                  <c:v>0</c:v>
                </c:pt>
                <c:pt idx="17">
                  <c:v>0</c:v>
                </c:pt>
                <c:pt idx="18">
                  <c:v>11</c:v>
                </c:pt>
                <c:pt idx="19">
                  <c:v>1</c:v>
                </c:pt>
                <c:pt idx="20">
                  <c:v>0</c:v>
                </c:pt>
                <c:pt idx="21">
                  <c:v>1</c:v>
                </c:pt>
              </c:numCache>
            </c:numRef>
          </c:val>
          <c:extLst>
            <c:ext xmlns:c15="http://schemas.microsoft.com/office/drawing/2012/chart" uri="{02D57815-91ED-43cb-92C2-25804820EDAC}">
              <c15:datalabelsRange>
                <c15:f>'Resumo Trimestres'!$P$27:$P$48</c15:f>
                <c15:dlblRangeCache>
                  <c:ptCount val="22"/>
                  <c:pt idx="0">
                    <c:v> R$1.554.133,05 </c:v>
                  </c:pt>
                  <c:pt idx="1">
                    <c:v> R$2.901.547,52 </c:v>
                  </c:pt>
                  <c:pt idx="2">
                    <c:v> R$2.030.237,11 </c:v>
                  </c:pt>
                  <c:pt idx="3">
                    <c:v> R$570.000,00 </c:v>
                  </c:pt>
                  <c:pt idx="4">
                    <c:v> R$-   </c:v>
                  </c:pt>
                  <c:pt idx="5">
                    <c:v> R$-   </c:v>
                  </c:pt>
                  <c:pt idx="6">
                    <c:v> R$100.000,00 </c:v>
                  </c:pt>
                  <c:pt idx="7">
                    <c:v> R$-   </c:v>
                  </c:pt>
                  <c:pt idx="8">
                    <c:v> R$97.080,00 </c:v>
                  </c:pt>
                  <c:pt idx="9">
                    <c:v> R$2.107,01 </c:v>
                  </c:pt>
                  <c:pt idx="10">
                    <c:v> R$-   </c:v>
                  </c:pt>
                  <c:pt idx="11">
                    <c:v> R$95.813,21 </c:v>
                  </c:pt>
                  <c:pt idx="12">
                    <c:v> R$-   </c:v>
                  </c:pt>
                  <c:pt idx="13">
                    <c:v> R$-   </c:v>
                  </c:pt>
                  <c:pt idx="14">
                    <c:v> R$-   </c:v>
                  </c:pt>
                  <c:pt idx="15">
                    <c:v> R$2.239.034,14 </c:v>
                  </c:pt>
                  <c:pt idx="16">
                    <c:v> R$-   </c:v>
                  </c:pt>
                  <c:pt idx="17">
                    <c:v> R$-   </c:v>
                  </c:pt>
                  <c:pt idx="18">
                    <c:v> R$365.286,86 </c:v>
                  </c:pt>
                  <c:pt idx="19">
                    <c:v> R$29.800,00 </c:v>
                  </c:pt>
                  <c:pt idx="20">
                    <c:v> R$-   </c:v>
                  </c:pt>
                  <c:pt idx="21">
                    <c:v> R$100.000,00 </c:v>
                  </c:pt>
                </c15:dlblRangeCache>
              </c15:datalabelsRange>
            </c:ext>
            <c:ext xmlns:c16="http://schemas.microsoft.com/office/drawing/2014/chart" uri="{C3380CC4-5D6E-409C-BE32-E72D297353CC}">
              <c16:uniqueId val="{00000000-80C7-4EE0-BA0E-9BE43928A898}"/>
            </c:ext>
          </c:extLst>
        </c:ser>
        <c:ser>
          <c:idx val="1"/>
          <c:order val="1"/>
          <c:tx>
            <c:strRef>
              <c:f>'Resumo Trimestres'!$P$26</c:f>
              <c:strCache>
                <c:ptCount val="1"/>
                <c:pt idx="0">
                  <c:v>Valor (R$)</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F-F4C4-4E74-9453-B93ED1D64049}"/>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1-F4C4-4E74-9453-B93ED1D64049}"/>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3-F4C4-4E74-9453-B93ED1D64049}"/>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5-F4C4-4E74-9453-B93ED1D64049}"/>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7-F4C4-4E74-9453-B93ED1D64049}"/>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9-F4C4-4E74-9453-B93ED1D64049}"/>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B-F4C4-4E74-9453-B93ED1D64049}"/>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D-F4C4-4E74-9453-B93ED1D64049}"/>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F-F4C4-4E74-9453-B93ED1D64049}"/>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1-F4C4-4E74-9453-B93ED1D64049}"/>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3-F4C4-4E74-9453-B93ED1D64049}"/>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5-F4C4-4E74-9453-B93ED1D64049}"/>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7-F4C4-4E74-9453-B93ED1D64049}"/>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9-F4C4-4E74-9453-B93ED1D64049}"/>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B-F4C4-4E74-9453-B93ED1D64049}"/>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D-F4C4-4E74-9453-B93ED1D64049}"/>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F-F4C4-4E74-9453-B93ED1D64049}"/>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51-F4C4-4E74-9453-B93ED1D64049}"/>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53-F4C4-4E74-9453-B93ED1D64049}"/>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55-F4C4-4E74-9453-B93ED1D64049}"/>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57-F4C4-4E74-9453-B93ED1D64049}"/>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59-F4C4-4E74-9453-B93ED1D6404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t-B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'Resumo Trimestres'!$N$27:$N$48</c:f>
              <c:strCache>
                <c:ptCount val="22"/>
                <c:pt idx="0">
                  <c:v>Terceirização</c:v>
                </c:pt>
                <c:pt idx="1">
                  <c:v>TI - Aquisições</c:v>
                </c:pt>
                <c:pt idx="2">
                  <c:v>TI - Serviços</c:v>
                </c:pt>
                <c:pt idx="3">
                  <c:v>Mobiliário</c:v>
                </c:pt>
                <c:pt idx="4">
                  <c:v>Material de Escritório</c:v>
                </c:pt>
                <c:pt idx="5">
                  <c:v>Divisórias</c:v>
                </c:pt>
                <c:pt idx="6">
                  <c:v>Eventos</c:v>
                </c:pt>
                <c:pt idx="7">
                  <c:v>Eletrodomésticos</c:v>
                </c:pt>
                <c:pt idx="8">
                  <c:v>Biblioteca (livros)</c:v>
                </c:pt>
                <c:pt idx="9">
                  <c:v>Manutenção de Equipamentos</c:v>
                </c:pt>
                <c:pt idx="10">
                  <c:v>Serviços Gráficos</c:v>
                </c:pt>
                <c:pt idx="11">
                  <c:v>Material de Consumo</c:v>
                </c:pt>
                <c:pt idx="12">
                  <c:v>Medicamentos</c:v>
                </c:pt>
                <c:pt idx="13">
                  <c:v>Equipamentos Audiovisual</c:v>
                </c:pt>
                <c:pt idx="14">
                  <c:v>Celular</c:v>
                </c:pt>
                <c:pt idx="15">
                  <c:v>Serviços Diversos</c:v>
                </c:pt>
                <c:pt idx="16">
                  <c:v>Projetos</c:v>
                </c:pt>
                <c:pt idx="17">
                  <c:v>Capacitação Pós</c:v>
                </c:pt>
                <c:pt idx="18">
                  <c:v>Capacitação</c:v>
                </c:pt>
                <c:pt idx="19">
                  <c:v>Obras</c:v>
                </c:pt>
                <c:pt idx="20">
                  <c:v>Serviço Público</c:v>
                </c:pt>
                <c:pt idx="21">
                  <c:v>Anuidade</c:v>
                </c:pt>
              </c:strCache>
            </c:strRef>
          </c:cat>
          <c:val>
            <c:numRef>
              <c:f>'Resumo Trimestres'!$P$27:$P$48</c:f>
              <c:numCache>
                <c:formatCode>_("R$"* #,##0.00_);_("R$"* \(#,##0.00\);_("R$"* "-"??_);_(@_)</c:formatCode>
                <c:ptCount val="22"/>
                <c:pt idx="0">
                  <c:v>1554133.0499999998</c:v>
                </c:pt>
                <c:pt idx="1">
                  <c:v>2901547.52</c:v>
                </c:pt>
                <c:pt idx="2">
                  <c:v>2030237.1100000003</c:v>
                </c:pt>
                <c:pt idx="3">
                  <c:v>570000</c:v>
                </c:pt>
                <c:pt idx="4">
                  <c:v>0</c:v>
                </c:pt>
                <c:pt idx="5">
                  <c:v>0</c:v>
                </c:pt>
                <c:pt idx="6">
                  <c:v>100000</c:v>
                </c:pt>
                <c:pt idx="7">
                  <c:v>0</c:v>
                </c:pt>
                <c:pt idx="8">
                  <c:v>97080</c:v>
                </c:pt>
                <c:pt idx="9">
                  <c:v>2107.0100000000002</c:v>
                </c:pt>
                <c:pt idx="10">
                  <c:v>0</c:v>
                </c:pt>
                <c:pt idx="11">
                  <c:v>95813.209999999992</c:v>
                </c:pt>
                <c:pt idx="12">
                  <c:v>0</c:v>
                </c:pt>
                <c:pt idx="13">
                  <c:v>0</c:v>
                </c:pt>
                <c:pt idx="14">
                  <c:v>0</c:v>
                </c:pt>
                <c:pt idx="15">
                  <c:v>2239034.14</c:v>
                </c:pt>
                <c:pt idx="16">
                  <c:v>0</c:v>
                </c:pt>
                <c:pt idx="17">
                  <c:v>0</c:v>
                </c:pt>
                <c:pt idx="18">
                  <c:v>365286.86</c:v>
                </c:pt>
                <c:pt idx="19">
                  <c:v>29800</c:v>
                </c:pt>
                <c:pt idx="20">
                  <c:v>0</c:v>
                </c:pt>
                <c:pt idx="21">
                  <c:v>100000</c:v>
                </c:pt>
              </c:numCache>
            </c:numRef>
          </c:val>
          <c:extLst>
            <c:ext xmlns:c16="http://schemas.microsoft.com/office/drawing/2014/chart" uri="{C3380CC4-5D6E-409C-BE32-E72D297353CC}">
              <c16:uniqueId val="{00000001-80C7-4EE0-BA0E-9BE43928A898}"/>
            </c:ext>
          </c:extLst>
        </c:ser>
        <c:dLbls>
          <c:dLblPos val="ctr"/>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40"/>
      <c:depthPercent val="100"/>
      <c:rAngAx val="0"/>
      <c:perspective val="5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'Resumo Trimestres'!$S$26</c:f>
              <c:strCache>
                <c:ptCount val="1"/>
                <c:pt idx="0">
                  <c:v>Quantidade</c:v>
                </c:pt>
              </c:strCache>
            </c:strRef>
          </c:tx>
          <c:explosion val="23"/>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094F-4BB0-B8B0-5A6754CFDA60}"/>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094F-4BB0-B8B0-5A6754CFDA60}"/>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094F-4BB0-B8B0-5A6754CFDA60}"/>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094F-4BB0-B8B0-5A6754CFDA60}"/>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094F-4BB0-B8B0-5A6754CFDA60}"/>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094F-4BB0-B8B0-5A6754CFDA60}"/>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094F-4BB0-B8B0-5A6754CFDA60}"/>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094F-4BB0-B8B0-5A6754CFDA60}"/>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094F-4BB0-B8B0-5A6754CFDA60}"/>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094F-4BB0-B8B0-5A6754CFDA60}"/>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094F-4BB0-B8B0-5A6754CFDA60}"/>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094F-4BB0-B8B0-5A6754CFDA60}"/>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094F-4BB0-B8B0-5A6754CFDA60}"/>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B-094F-4BB0-B8B0-5A6754CFDA60}"/>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D-094F-4BB0-B8B0-5A6754CFDA60}"/>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F-094F-4BB0-B8B0-5A6754CFDA60}"/>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1-094F-4BB0-B8B0-5A6754CFDA60}"/>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3-094F-4BB0-B8B0-5A6754CFDA60}"/>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5-094F-4BB0-B8B0-5A6754CFDA60}"/>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7-094F-4BB0-B8B0-5A6754CFDA60}"/>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9-094F-4BB0-B8B0-5A6754CFDA60}"/>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B-094F-4BB0-B8B0-5A6754CFDA60}"/>
              </c:ext>
            </c:extLst>
          </c:dPt>
          <c:dLbls>
            <c:dLbl>
              <c:idx val="0"/>
              <c:tx>
                <c:rich>
                  <a:bodyPr/>
                  <a:lstStyle/>
                  <a:p>
                    <a:endParaRPr lang="pt-BR"/>
                  </a:p>
                </c:rich>
              </c:tx>
              <c:dLblPos val="ct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94F-4BB0-B8B0-5A6754CFDA60}"/>
                </c:ext>
              </c:extLst>
            </c:dLbl>
            <c:dLbl>
              <c:idx val="1"/>
              <c:layout>
                <c:manualLayout>
                  <c:x val="-3.1071267760130073E-2"/>
                  <c:y val="4.9198742352061092E-2"/>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fld id="{281B9CE9-1781-46F3-A011-86693CFF6403}" type="CELLRANGE">
                      <a:rPr lang="en-US" baseline="0"/>
                      <a:pPr>
                        <a:defRPr/>
                      </a:pPr>
                      <a:t>[CELLRANGE]</a:t>
                    </a:fld>
                    <a:r>
                      <a:rPr lang="en-US" baseline="0"/>
                      <a:t>; </a:t>
                    </a:r>
                    <a:fld id="{75084082-A9BC-48CD-BDD5-11C20A899D60}" type="CATEGORYNAME">
                      <a:rPr lang="en-US" baseline="0"/>
                      <a:pPr>
                        <a:defRPr/>
                      </a:pPr>
                      <a:t>[NOME DA CATEGORIA]</a:t>
                    </a:fld>
                    <a:r>
                      <a:rPr lang="en-US" baseline="0"/>
                      <a:t>; </a:t>
                    </a:r>
                    <a:fld id="{A8D55564-111F-4DCB-B928-DDF687EAA5A9}" type="VALUE">
                      <a:rPr lang="en-US" baseline="0"/>
                      <a:pPr>
                        <a:defRPr/>
                      </a:pPr>
                      <a:t>[VALOR]</a:t>
                    </a:fld>
                    <a:r>
                      <a:rPr lang="en-US" baseline="0"/>
                      <a:t>; </a:t>
                    </a:r>
                    <a:fld id="{8092AA69-7B93-4A1B-886A-584BF82A5361}" type="PERCENTAGE">
                      <a:rPr lang="en-US" baseline="0"/>
                      <a:pPr>
                        <a:defRPr/>
                      </a:pPr>
                      <a:t>[PORCENTAGEM]</a:t>
                    </a:fld>
                    <a:endParaRPr lang="en-US" baseline="0"/>
                  </a:p>
                </c:rich>
              </c:tx>
              <c:spPr>
                <a:solidFill>
                  <a:schemeClr val="tx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pt-BR"/>
                </a:p>
              </c:txPr>
              <c:dLblPos val="bestFit"/>
              <c:showLegendKey val="0"/>
              <c:showVal val="1"/>
              <c:showCatName val="1"/>
              <c:showSerName val="0"/>
              <c:showPercent val="1"/>
              <c:showBubbleSize val="0"/>
              <c:extLst>
                <c:ext xmlns:c15="http://schemas.microsoft.com/office/drawing/2012/chart" uri="{CE6537A1-D6FC-4f65-9D91-7224C49458BB}">
                  <c15:layout>
                    <c:manualLayout>
                      <c:w val="0.16518488490018976"/>
                      <c:h val="0.10204203485701116"/>
                    </c:manualLayout>
                  </c15:layout>
                  <c15:dlblFieldTable/>
                  <c15:showDataLabelsRange val="1"/>
                </c:ext>
                <c:ext xmlns:c16="http://schemas.microsoft.com/office/drawing/2014/chart" uri="{C3380CC4-5D6E-409C-BE32-E72D297353CC}">
                  <c16:uniqueId val="{00000003-094F-4BB0-B8B0-5A6754CFDA60}"/>
                </c:ext>
              </c:extLst>
            </c:dLbl>
            <c:dLbl>
              <c:idx val="2"/>
              <c:layout>
                <c:manualLayout>
                  <c:x val="-5.0498034094399936E-2"/>
                  <c:y val="-1.2111057727105695E-2"/>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fld id="{C8934518-F756-4A29-988A-87B31CCC7E23}" type="CELLRANGE">
                      <a:rPr lang="en-US" baseline="0"/>
                      <a:pPr>
                        <a:defRPr/>
                      </a:pPr>
                      <a:t>[CELLRANGE]</a:t>
                    </a:fld>
                    <a:r>
                      <a:rPr lang="en-US" baseline="0"/>
                      <a:t>; </a:t>
                    </a:r>
                    <a:fld id="{934F226D-FDDF-4189-97C7-C22B73587EC3}" type="CATEGORYNAME">
                      <a:rPr lang="en-US" baseline="0"/>
                      <a:pPr>
                        <a:defRPr/>
                      </a:pPr>
                      <a:t>[NOME DA CATEGORIA]</a:t>
                    </a:fld>
                    <a:r>
                      <a:rPr lang="en-US" baseline="0"/>
                      <a:t>; </a:t>
                    </a:r>
                    <a:fld id="{D3FF8159-7B13-4124-AC40-659E606DE715}" type="VALUE">
                      <a:rPr lang="en-US" baseline="0"/>
                      <a:pPr>
                        <a:defRPr/>
                      </a:pPr>
                      <a:t>[VALOR]</a:t>
                    </a:fld>
                    <a:r>
                      <a:rPr lang="en-US" baseline="0"/>
                      <a:t>; </a:t>
                    </a:r>
                    <a:fld id="{C654A143-4B42-4E4C-98EA-FC0CFBA05BEF}" type="PERCENTAGE">
                      <a:rPr lang="en-US" baseline="0"/>
                      <a:pPr>
                        <a:defRPr/>
                      </a:pPr>
                      <a:t>[PORCENTAGEM]</a:t>
                    </a:fld>
                    <a:endParaRPr lang="en-US" baseline="0"/>
                  </a:p>
                </c:rich>
              </c:tx>
              <c:spPr>
                <a:solidFill>
                  <a:schemeClr val="tx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pt-BR"/>
                </a:p>
              </c:txPr>
              <c:dLblPos val="bestFit"/>
              <c:showLegendKey val="0"/>
              <c:showVal val="1"/>
              <c:showCatName val="1"/>
              <c:showSerName val="0"/>
              <c:showPercent val="1"/>
              <c:showBubbleSize val="0"/>
              <c:extLst>
                <c:ext xmlns:c15="http://schemas.microsoft.com/office/drawing/2012/chart" uri="{CE6537A1-D6FC-4f65-9D91-7224C49458BB}">
                  <c15:layout>
                    <c:manualLayout>
                      <c:w val="0.1513964732930006"/>
                      <c:h val="0.11840803884370101"/>
                    </c:manualLayout>
                  </c15:layout>
                  <c15:dlblFieldTable/>
                  <c15:showDataLabelsRange val="1"/>
                </c:ext>
                <c:ext xmlns:c16="http://schemas.microsoft.com/office/drawing/2014/chart" uri="{C3380CC4-5D6E-409C-BE32-E72D297353CC}">
                  <c16:uniqueId val="{00000005-094F-4BB0-B8B0-5A6754CFDA60}"/>
                </c:ext>
              </c:extLst>
            </c:dLbl>
            <c:dLbl>
              <c:idx val="3"/>
              <c:tx>
                <c:rich>
                  <a:bodyPr/>
                  <a:lstStyle/>
                  <a:p>
                    <a:endParaRPr lang="pt-BR"/>
                  </a:p>
                </c:rich>
              </c:tx>
              <c:dLblPos val="ct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94F-4BB0-B8B0-5A6754CFDA60}"/>
                </c:ext>
              </c:extLst>
            </c:dLbl>
            <c:dLbl>
              <c:idx val="4"/>
              <c:tx>
                <c:rich>
                  <a:bodyPr/>
                  <a:lstStyle/>
                  <a:p>
                    <a:endParaRPr lang="pt-BR"/>
                  </a:p>
                </c:rich>
              </c:tx>
              <c:dLblPos val="ct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94F-4BB0-B8B0-5A6754CFDA60}"/>
                </c:ext>
              </c:extLst>
            </c:dLbl>
            <c:dLbl>
              <c:idx val="5"/>
              <c:tx>
                <c:rich>
                  <a:bodyPr/>
                  <a:lstStyle/>
                  <a:p>
                    <a:endParaRPr lang="pt-BR"/>
                  </a:p>
                </c:rich>
              </c:tx>
              <c:dLblPos val="ct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094F-4BB0-B8B0-5A6754CFDA60}"/>
                </c:ext>
              </c:extLst>
            </c:dLbl>
            <c:dLbl>
              <c:idx val="6"/>
              <c:tx>
                <c:rich>
                  <a:bodyPr/>
                  <a:lstStyle/>
                  <a:p>
                    <a:endParaRPr lang="pt-BR"/>
                  </a:p>
                </c:rich>
              </c:tx>
              <c:dLblPos val="ct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094F-4BB0-B8B0-5A6754CFDA60}"/>
                </c:ext>
              </c:extLst>
            </c:dLbl>
            <c:dLbl>
              <c:idx val="7"/>
              <c:tx>
                <c:rich>
                  <a:bodyPr/>
                  <a:lstStyle/>
                  <a:p>
                    <a:endParaRPr lang="pt-BR"/>
                  </a:p>
                </c:rich>
              </c:tx>
              <c:dLblPos val="ct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094F-4BB0-B8B0-5A6754CFDA60}"/>
                </c:ext>
              </c:extLst>
            </c:dLbl>
            <c:dLbl>
              <c:idx val="8"/>
              <c:tx>
                <c:rich>
                  <a:bodyPr/>
                  <a:lstStyle/>
                  <a:p>
                    <a:endParaRPr lang="pt-BR"/>
                  </a:p>
                </c:rich>
              </c:tx>
              <c:dLblPos val="ct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094F-4BB0-B8B0-5A6754CFDA60}"/>
                </c:ext>
              </c:extLst>
            </c:dLbl>
            <c:dLbl>
              <c:idx val="9"/>
              <c:tx>
                <c:rich>
                  <a:bodyPr/>
                  <a:lstStyle/>
                  <a:p>
                    <a:endParaRPr lang="pt-BR"/>
                  </a:p>
                </c:rich>
              </c:tx>
              <c:dLblPos val="ct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094F-4BB0-B8B0-5A6754CFDA60}"/>
                </c:ext>
              </c:extLst>
            </c:dLbl>
            <c:dLbl>
              <c:idx val="10"/>
              <c:tx>
                <c:rich>
                  <a:bodyPr/>
                  <a:lstStyle/>
                  <a:p>
                    <a:endParaRPr lang="pt-BR"/>
                  </a:p>
                </c:rich>
              </c:tx>
              <c:dLblPos val="ct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094F-4BB0-B8B0-5A6754CFDA60}"/>
                </c:ext>
              </c:extLst>
            </c:dLbl>
            <c:dLbl>
              <c:idx val="11"/>
              <c:layout>
                <c:manualLayout>
                  <c:x val="0.14066717351448921"/>
                  <c:y val="1.3390591437744858E-2"/>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fld id="{48B2598F-A668-4EF1-9B4C-FAFCD78BED27}" type="CELLRANGE">
                      <a:rPr lang="en-US" baseline="0"/>
                      <a:pPr>
                        <a:defRPr/>
                      </a:pPr>
                      <a:t>[CELLRANGE]</a:t>
                    </a:fld>
                    <a:r>
                      <a:rPr lang="en-US" baseline="0"/>
                      <a:t>; </a:t>
                    </a:r>
                    <a:fld id="{A18E30FA-B3F5-4887-B4F3-939B51813965}" type="CATEGORYNAME">
                      <a:rPr lang="en-US" baseline="0"/>
                      <a:pPr>
                        <a:defRPr/>
                      </a:pPr>
                      <a:t>[NOME DA CATEGORIA]</a:t>
                    </a:fld>
                    <a:r>
                      <a:rPr lang="en-US" baseline="0"/>
                      <a:t>; </a:t>
                    </a:r>
                    <a:fld id="{7123342C-F704-4B34-AC30-982511FB3AD5}" type="VALUE">
                      <a:rPr lang="en-US" baseline="0"/>
                      <a:pPr>
                        <a:defRPr/>
                      </a:pPr>
                      <a:t>[VALOR]</a:t>
                    </a:fld>
                    <a:r>
                      <a:rPr lang="en-US" baseline="0"/>
                      <a:t>; </a:t>
                    </a:r>
                    <a:fld id="{221128B2-FF68-4111-8994-9D33E06BC3F3}" type="PERCENTAGE">
                      <a:rPr lang="en-US" baseline="0"/>
                      <a:pPr>
                        <a:defRPr/>
                      </a:pPr>
                      <a:t>[PORCENTAGEM]</a:t>
                    </a:fld>
                    <a:endParaRPr lang="en-US" baseline="0"/>
                  </a:p>
                </c:rich>
              </c:tx>
              <c:spPr>
                <a:solidFill>
                  <a:schemeClr val="tx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pt-BR"/>
                </a:p>
              </c:txPr>
              <c:dLblPos val="bestFit"/>
              <c:showLegendKey val="0"/>
              <c:showVal val="1"/>
              <c:showCatName val="1"/>
              <c:showSerName val="0"/>
              <c:showPercent val="1"/>
              <c:showBubbleSize val="0"/>
              <c:extLst>
                <c:ext xmlns:c15="http://schemas.microsoft.com/office/drawing/2012/chart" uri="{CE6537A1-D6FC-4f65-9D91-7224C49458BB}">
                  <c15:layout>
                    <c:manualLayout>
                      <c:w val="0.18269638365948801"/>
                      <c:h val="0.11022503685035608"/>
                    </c:manualLayout>
                  </c15:layout>
                  <c15:dlblFieldTable/>
                  <c15:showDataLabelsRange val="1"/>
                </c:ext>
                <c:ext xmlns:c16="http://schemas.microsoft.com/office/drawing/2014/chart" uri="{C3380CC4-5D6E-409C-BE32-E72D297353CC}">
                  <c16:uniqueId val="{00000017-094F-4BB0-B8B0-5A6754CFDA60}"/>
                </c:ext>
              </c:extLst>
            </c:dLbl>
            <c:dLbl>
              <c:idx val="12"/>
              <c:tx>
                <c:rich>
                  <a:bodyPr/>
                  <a:lstStyle/>
                  <a:p>
                    <a:endParaRPr lang="pt-BR"/>
                  </a:p>
                </c:rich>
              </c:tx>
              <c:dLblPos val="ct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094F-4BB0-B8B0-5A6754CFDA60}"/>
                </c:ext>
              </c:extLst>
            </c:dLbl>
            <c:dLbl>
              <c:idx val="13"/>
              <c:tx>
                <c:rich>
                  <a:bodyPr/>
                  <a:lstStyle/>
                  <a:p>
                    <a:endParaRPr lang="pt-BR"/>
                  </a:p>
                </c:rich>
              </c:tx>
              <c:dLblPos val="ct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094F-4BB0-B8B0-5A6754CFDA60}"/>
                </c:ext>
              </c:extLst>
            </c:dLbl>
            <c:dLbl>
              <c:idx val="14"/>
              <c:tx>
                <c:rich>
                  <a:bodyPr/>
                  <a:lstStyle/>
                  <a:p>
                    <a:endParaRPr lang="pt-BR"/>
                  </a:p>
                </c:rich>
              </c:tx>
              <c:dLblPos val="ct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D-094F-4BB0-B8B0-5A6754CFDA60}"/>
                </c:ext>
              </c:extLst>
            </c:dLbl>
            <c:dLbl>
              <c:idx val="15"/>
              <c:tx>
                <c:rich>
                  <a:bodyPr/>
                  <a:lstStyle/>
                  <a:p>
                    <a:endParaRPr lang="pt-BR"/>
                  </a:p>
                </c:rich>
              </c:tx>
              <c:dLblPos val="ct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F-094F-4BB0-B8B0-5A6754CFDA60}"/>
                </c:ext>
              </c:extLst>
            </c:dLbl>
            <c:dLbl>
              <c:idx val="16"/>
              <c:tx>
                <c:rich>
                  <a:bodyPr/>
                  <a:lstStyle/>
                  <a:p>
                    <a:endParaRPr lang="pt-BR"/>
                  </a:p>
                </c:rich>
              </c:tx>
              <c:dLblPos val="ct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1-094F-4BB0-B8B0-5A6754CFDA60}"/>
                </c:ext>
              </c:extLst>
            </c:dLbl>
            <c:dLbl>
              <c:idx val="17"/>
              <c:tx>
                <c:rich>
                  <a:bodyPr/>
                  <a:lstStyle/>
                  <a:p>
                    <a:endParaRPr lang="pt-BR"/>
                  </a:p>
                </c:rich>
              </c:tx>
              <c:dLblPos val="ct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3-094F-4BB0-B8B0-5A6754CFDA60}"/>
                </c:ext>
              </c:extLst>
            </c:dLbl>
            <c:dLbl>
              <c:idx val="18"/>
              <c:tx>
                <c:rich>
                  <a:bodyPr/>
                  <a:lstStyle/>
                  <a:p>
                    <a:endParaRPr lang="pt-BR"/>
                  </a:p>
                </c:rich>
              </c:tx>
              <c:dLblPos val="ct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5-094F-4BB0-B8B0-5A6754CFDA60}"/>
                </c:ext>
              </c:extLst>
            </c:dLbl>
            <c:dLbl>
              <c:idx val="19"/>
              <c:tx>
                <c:rich>
                  <a:bodyPr/>
                  <a:lstStyle/>
                  <a:p>
                    <a:endParaRPr lang="pt-BR"/>
                  </a:p>
                </c:rich>
              </c:tx>
              <c:dLblPos val="ct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7-094F-4BB0-B8B0-5A6754CFDA60}"/>
                </c:ext>
              </c:extLst>
            </c:dLbl>
            <c:dLbl>
              <c:idx val="20"/>
              <c:tx>
                <c:rich>
                  <a:bodyPr/>
                  <a:lstStyle/>
                  <a:p>
                    <a:endParaRPr lang="pt-BR"/>
                  </a:p>
                </c:rich>
              </c:tx>
              <c:dLblPos val="ct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9-094F-4BB0-B8B0-5A6754CFDA60}"/>
                </c:ext>
              </c:extLst>
            </c:dLbl>
            <c:dLbl>
              <c:idx val="21"/>
              <c:tx>
                <c:rich>
                  <a:bodyPr/>
                  <a:lstStyle/>
                  <a:p>
                    <a:endParaRPr lang="pt-BR"/>
                  </a:p>
                </c:rich>
              </c:tx>
              <c:dLblPos val="ct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B-094F-4BB0-B8B0-5A6754CFDA60}"/>
                </c:ext>
              </c:extLst>
            </c:dLbl>
            <c:spPr>
              <a:solidFill>
                <a:schemeClr val="tx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t-BR"/>
              </a:p>
            </c:txPr>
            <c:dLblPos val="ctr"/>
            <c:showLegendKey val="0"/>
            <c:showVal val="1"/>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showDataLabelsRange val="1"/>
              </c:ext>
            </c:extLst>
          </c:dLbls>
          <c:cat>
            <c:strRef>
              <c:f>'Resumo Trimestres'!$R$27:$R$48</c:f>
              <c:strCache>
                <c:ptCount val="22"/>
                <c:pt idx="0">
                  <c:v>Terceirização</c:v>
                </c:pt>
                <c:pt idx="1">
                  <c:v>TI - Aquisições</c:v>
                </c:pt>
                <c:pt idx="2">
                  <c:v>TI - Serviços</c:v>
                </c:pt>
                <c:pt idx="3">
                  <c:v>Mobiliário</c:v>
                </c:pt>
                <c:pt idx="4">
                  <c:v>Material de Escritório</c:v>
                </c:pt>
                <c:pt idx="5">
                  <c:v>Divisórias</c:v>
                </c:pt>
                <c:pt idx="6">
                  <c:v>Eventos</c:v>
                </c:pt>
                <c:pt idx="7">
                  <c:v>Eletrodomésticos</c:v>
                </c:pt>
                <c:pt idx="8">
                  <c:v>Biblioteca (livros)</c:v>
                </c:pt>
                <c:pt idx="9">
                  <c:v>Manutenção de Equipamentos</c:v>
                </c:pt>
                <c:pt idx="10">
                  <c:v>Serviços Gráficos</c:v>
                </c:pt>
                <c:pt idx="11">
                  <c:v>Material de Consumo</c:v>
                </c:pt>
                <c:pt idx="12">
                  <c:v>Medicamentos</c:v>
                </c:pt>
                <c:pt idx="13">
                  <c:v>Equipamentos Audiovisual</c:v>
                </c:pt>
                <c:pt idx="14">
                  <c:v>Celular</c:v>
                </c:pt>
                <c:pt idx="15">
                  <c:v>Serviços Diversos</c:v>
                </c:pt>
                <c:pt idx="16">
                  <c:v>Projetos</c:v>
                </c:pt>
                <c:pt idx="17">
                  <c:v>Capacitação Pós</c:v>
                </c:pt>
                <c:pt idx="18">
                  <c:v>Capacitação</c:v>
                </c:pt>
                <c:pt idx="19">
                  <c:v>Obras</c:v>
                </c:pt>
                <c:pt idx="20">
                  <c:v>Serviço Público</c:v>
                </c:pt>
                <c:pt idx="21">
                  <c:v>Anuidade</c:v>
                </c:pt>
              </c:strCache>
            </c:strRef>
          </c:cat>
          <c:val>
            <c:numRef>
              <c:f>'Resumo Trimestres'!$S$27:$S$48</c:f>
              <c:numCache>
                <c:formatCode>General</c:formatCode>
                <c:ptCount val="22"/>
                <c:pt idx="1">
                  <c:v>6</c:v>
                </c:pt>
                <c:pt idx="2">
                  <c:v>3</c:v>
                </c:pt>
                <c:pt idx="11">
                  <c:v>0</c:v>
                </c:pt>
              </c:numCache>
            </c:numRef>
          </c:val>
          <c:extLst>
            <c:ext xmlns:c15="http://schemas.microsoft.com/office/drawing/2012/chart" uri="{02D57815-91ED-43cb-92C2-25804820EDAC}">
              <c15:datalabelsRange>
                <c15:f>'Resumo Trimestres'!$T$27:$T$48</c15:f>
                <c15:dlblRangeCache>
                  <c:ptCount val="22"/>
                  <c:pt idx="1">
                    <c:v> R$1.829.313,89 </c:v>
                  </c:pt>
                  <c:pt idx="2">
                    <c:v> R$534.703,45 </c:v>
                  </c:pt>
                  <c:pt idx="11">
                    <c:v> R$-   </c:v>
                  </c:pt>
                </c15:dlblRangeCache>
              </c15:datalabelsRange>
            </c:ext>
            <c:ext xmlns:c16="http://schemas.microsoft.com/office/drawing/2014/chart" uri="{C3380CC4-5D6E-409C-BE32-E72D297353CC}">
              <c16:uniqueId val="{00000000-07D5-4705-8EA1-067D9C91329F}"/>
            </c:ext>
          </c:extLst>
        </c:ser>
        <c:ser>
          <c:idx val="1"/>
          <c:order val="1"/>
          <c:tx>
            <c:strRef>
              <c:f>'Resumo Trimestres'!$T$26</c:f>
              <c:strCache>
                <c:ptCount val="1"/>
                <c:pt idx="0">
                  <c:v>Valor (R$)</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F-094F-4BB0-B8B0-5A6754CFDA60}"/>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1-094F-4BB0-B8B0-5A6754CFDA60}"/>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3-094F-4BB0-B8B0-5A6754CFDA60}"/>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5-094F-4BB0-B8B0-5A6754CFDA60}"/>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7-094F-4BB0-B8B0-5A6754CFDA60}"/>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9-094F-4BB0-B8B0-5A6754CFDA60}"/>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B-094F-4BB0-B8B0-5A6754CFDA60}"/>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D-094F-4BB0-B8B0-5A6754CFDA60}"/>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F-094F-4BB0-B8B0-5A6754CFDA60}"/>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1-094F-4BB0-B8B0-5A6754CFDA60}"/>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3-094F-4BB0-B8B0-5A6754CFDA60}"/>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5-094F-4BB0-B8B0-5A6754CFDA60}"/>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7-094F-4BB0-B8B0-5A6754CFDA60}"/>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9-094F-4BB0-B8B0-5A6754CFDA60}"/>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B-094F-4BB0-B8B0-5A6754CFDA60}"/>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D-094F-4BB0-B8B0-5A6754CFDA60}"/>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4F-094F-4BB0-B8B0-5A6754CFDA60}"/>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51-094F-4BB0-B8B0-5A6754CFDA60}"/>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53-094F-4BB0-B8B0-5A6754CFDA60}"/>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55-094F-4BB0-B8B0-5A6754CFDA60}"/>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57-094F-4BB0-B8B0-5A6754CFDA60}"/>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59-094F-4BB0-B8B0-5A6754CFDA6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t-B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'Resumo Trimestres'!$R$27:$R$48</c:f>
              <c:strCache>
                <c:ptCount val="22"/>
                <c:pt idx="0">
                  <c:v>Terceirização</c:v>
                </c:pt>
                <c:pt idx="1">
                  <c:v>TI - Aquisições</c:v>
                </c:pt>
                <c:pt idx="2">
                  <c:v>TI - Serviços</c:v>
                </c:pt>
                <c:pt idx="3">
                  <c:v>Mobiliário</c:v>
                </c:pt>
                <c:pt idx="4">
                  <c:v>Material de Escritório</c:v>
                </c:pt>
                <c:pt idx="5">
                  <c:v>Divisórias</c:v>
                </c:pt>
                <c:pt idx="6">
                  <c:v>Eventos</c:v>
                </c:pt>
                <c:pt idx="7">
                  <c:v>Eletrodomésticos</c:v>
                </c:pt>
                <c:pt idx="8">
                  <c:v>Biblioteca (livros)</c:v>
                </c:pt>
                <c:pt idx="9">
                  <c:v>Manutenção de Equipamentos</c:v>
                </c:pt>
                <c:pt idx="10">
                  <c:v>Serviços Gráficos</c:v>
                </c:pt>
                <c:pt idx="11">
                  <c:v>Material de Consumo</c:v>
                </c:pt>
                <c:pt idx="12">
                  <c:v>Medicamentos</c:v>
                </c:pt>
                <c:pt idx="13">
                  <c:v>Equipamentos Audiovisual</c:v>
                </c:pt>
                <c:pt idx="14">
                  <c:v>Celular</c:v>
                </c:pt>
                <c:pt idx="15">
                  <c:v>Serviços Diversos</c:v>
                </c:pt>
                <c:pt idx="16">
                  <c:v>Projetos</c:v>
                </c:pt>
                <c:pt idx="17">
                  <c:v>Capacitação Pós</c:v>
                </c:pt>
                <c:pt idx="18">
                  <c:v>Capacitação</c:v>
                </c:pt>
                <c:pt idx="19">
                  <c:v>Obras</c:v>
                </c:pt>
                <c:pt idx="20">
                  <c:v>Serviço Público</c:v>
                </c:pt>
                <c:pt idx="21">
                  <c:v>Anuidade</c:v>
                </c:pt>
              </c:strCache>
            </c:strRef>
          </c:cat>
          <c:val>
            <c:numRef>
              <c:f>'Resumo Trimestres'!$T$27:$T$48</c:f>
              <c:numCache>
                <c:formatCode>_("R$"* #,##0.00_);_("R$"* \(#,##0.00\);_("R$"* "-"??_);_(@_)</c:formatCode>
                <c:ptCount val="22"/>
                <c:pt idx="1">
                  <c:v>1829313.8900000001</c:v>
                </c:pt>
                <c:pt idx="2">
                  <c:v>534703.44999999995</c:v>
                </c:pt>
                <c:pt idx="11">
                  <c:v>0</c:v>
                </c:pt>
              </c:numCache>
            </c:numRef>
          </c:val>
          <c:extLst>
            <c:ext xmlns:c16="http://schemas.microsoft.com/office/drawing/2014/chart" uri="{C3380CC4-5D6E-409C-BE32-E72D297353CC}">
              <c16:uniqueId val="{00000001-07D5-4705-8EA1-067D9C91329F}"/>
            </c:ext>
          </c:extLst>
        </c:ser>
        <c:dLbls>
          <c:dLblPos val="ctr"/>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1"/>
          <c:order val="1"/>
          <c:tx>
            <c:v>Executado</c:v>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5400000" spcFirstLastPara="1" vertOverflow="ellipsis"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Execução!$B$42</c:f>
              <c:strCache>
                <c:ptCount val="1"/>
                <c:pt idx="0">
                  <c:v>Terceirização</c:v>
                </c:pt>
              </c:strCache>
            </c:strRef>
          </c:cat>
          <c:val>
            <c:numRef>
              <c:f>Execução!$N$42</c:f>
              <c:numCache>
                <c:formatCode>_("R$"* #,##0.00_);_("R$"* \(#,##0.00\);_("R$"* "-"??_);_(@_)</c:formatCode>
                <c:ptCount val="1"/>
                <c:pt idx="0">
                  <c:v>0</c:v>
                </c:pt>
              </c:numCache>
            </c:numRef>
          </c:val>
          <c:extLst>
            <c:ext xmlns:c16="http://schemas.microsoft.com/office/drawing/2014/chart" uri="{C3380CC4-5D6E-409C-BE32-E72D297353CC}">
              <c16:uniqueId val="{00000001-AE9B-41E5-8142-0F4D09D300E8}"/>
            </c:ext>
          </c:extLst>
        </c:ser>
        <c:ser>
          <c:idx val="2"/>
          <c:order val="2"/>
          <c:tx>
            <c:v>A Executar</c:v>
          </c:tx>
          <c:spPr>
            <a:solidFill>
              <a:schemeClr val="accent1">
                <a:lumMod val="75000"/>
              </a:schemeClr>
            </a:solidFill>
            <a:ln>
              <a:noFill/>
            </a:ln>
            <a:effectLst>
              <a:outerShdw blurRad="57150" dist="19050" dir="5400000" algn="ctr" rotWithShape="0">
                <a:srgbClr val="000000">
                  <a:alpha val="63000"/>
                </a:srgbClr>
              </a:outerShdw>
            </a:effectLst>
            <a:sp3d/>
          </c:spPr>
          <c:invertIfNegative val="0"/>
          <c:dLbls>
            <c:dLbl>
              <c:idx val="0"/>
              <c:layout>
                <c:manualLayout>
                  <c:x val="4.3552812071329791E-3"/>
                  <c:y val="0.28255660874144284"/>
                </c:manualLayout>
              </c:layout>
              <c:spPr>
                <a:noFill/>
                <a:ln>
                  <a:noFill/>
                </a:ln>
                <a:effectLst/>
              </c:spPr>
              <c:txPr>
                <a:bodyPr rot="-5400000" spcFirstLastPara="1" vertOverflow="ellipsis"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pt-B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E9B-41E5-8142-0F4D09D300E8}"/>
                </c:ext>
              </c:extLst>
            </c:dLbl>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Execução!$B$42</c:f>
              <c:strCache>
                <c:ptCount val="1"/>
                <c:pt idx="0">
                  <c:v>Terceirização</c:v>
                </c:pt>
              </c:strCache>
            </c:strRef>
          </c:cat>
          <c:val>
            <c:numRef>
              <c:f>Execução!$O$42</c:f>
              <c:numCache>
                <c:formatCode>_("R$"* #,##0.00_);_("R$"* \(#,##0.00\);_("R$"* "-"??_);_(@_)</c:formatCode>
                <c:ptCount val="1"/>
                <c:pt idx="0">
                  <c:v>95699440.319999993</c:v>
                </c:pt>
              </c:numCache>
            </c:numRef>
          </c:val>
          <c:extLst>
            <c:ext xmlns:c16="http://schemas.microsoft.com/office/drawing/2014/chart" uri="{C3380CC4-5D6E-409C-BE32-E72D297353CC}">
              <c16:uniqueId val="{00000002-AE9B-41E5-8142-0F4D09D300E8}"/>
            </c:ext>
          </c:extLst>
        </c:ser>
        <c:dLbls>
          <c:showLegendKey val="0"/>
          <c:showVal val="1"/>
          <c:showCatName val="0"/>
          <c:showSerName val="0"/>
          <c:showPercent val="0"/>
          <c:showBubbleSize val="0"/>
        </c:dLbls>
        <c:gapWidth val="150"/>
        <c:shape val="box"/>
        <c:axId val="570004864"/>
        <c:axId val="570002784"/>
        <c:axId val="0"/>
        <c:extLst>
          <c:ext xmlns:c15="http://schemas.microsoft.com/office/drawing/2012/chart" uri="{02D57815-91ED-43cb-92C2-25804820EDAC}">
            <c15:filteredBarSeries>
              <c15:ser>
                <c:idx val="0"/>
                <c:order val="0"/>
                <c:tx>
                  <c:v>Série1</c:v>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pt-BR"/>
                    </a:p>
                  </c:txPr>
                  <c:showLegendKey val="0"/>
                  <c:showVal val="1"/>
                  <c:showCatName val="0"/>
                  <c:showSerName val="0"/>
                  <c:showPercent val="0"/>
                  <c:showBubbleSize val="0"/>
                  <c:showLeaderLines val="0"/>
                  <c:extLst>
                    <c:ext uri="{CE6537A1-D6FC-4f65-9D91-7224C49458BB}">
                      <c15:showLeaderLines val="1"/>
                      <c15:leaderLines>
                        <c:spPr>
                          <a:ln w="9525">
                            <a:solidFill>
                              <a:schemeClr val="lt1">
                                <a:lumMod val="95000"/>
                                <a:alpha val="54000"/>
                              </a:schemeClr>
                            </a:solidFill>
                          </a:ln>
                          <a:effectLst/>
                        </c:spPr>
                      </c15:leaderLines>
                    </c:ext>
                  </c:extLst>
                </c:dLbls>
                <c:cat>
                  <c:strRef>
                    <c:extLst>
                      <c:ext uri="{02D57815-91ED-43cb-92C2-25804820EDAC}">
                        <c15:formulaRef>
                          <c15:sqref>Execução!$B$42</c15:sqref>
                        </c15:formulaRef>
                      </c:ext>
                    </c:extLst>
                    <c:strCache>
                      <c:ptCount val="1"/>
                      <c:pt idx="0">
                        <c:v>Terceirização</c:v>
                      </c:pt>
                    </c:strCache>
                  </c:strRef>
                </c:cat>
                <c:val>
                  <c:numRef>
                    <c:extLst>
                      <c:ext uri="{02D57815-91ED-43cb-92C2-25804820EDAC}">
                        <c15:formulaRef>
                          <c15:sqref>Execução!$M$42</c15:sqref>
                        </c15:formulaRef>
                      </c:ext>
                    </c:extLst>
                    <c:numCache>
                      <c:formatCode>_("R$"* #,##0.00_);_("R$"* \(#,##0.00\);_("R$"* "-"??_);_(@_)</c:formatCode>
                      <c:ptCount val="1"/>
                      <c:pt idx="0">
                        <c:v>95699440.319999993</c:v>
                      </c:pt>
                    </c:numCache>
                  </c:numRef>
                </c:val>
                <c:extLst>
                  <c:ext xmlns:c16="http://schemas.microsoft.com/office/drawing/2014/chart" uri="{C3380CC4-5D6E-409C-BE32-E72D297353CC}">
                    <c16:uniqueId val="{00000000-AE9B-41E5-8142-0F4D09D300E8}"/>
                  </c:ext>
                </c:extLst>
              </c15:ser>
            </c15:filteredBarSeries>
          </c:ext>
        </c:extLst>
      </c:bar3DChart>
      <c:catAx>
        <c:axId val="5700048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bg1"/>
                </a:solidFill>
                <a:latin typeface="+mn-lt"/>
                <a:ea typeface="+mn-ea"/>
                <a:cs typeface="+mn-cs"/>
              </a:defRPr>
            </a:pPr>
            <a:endParaRPr lang="pt-BR"/>
          </a:p>
        </c:txPr>
        <c:crossAx val="570002784"/>
        <c:crosses val="autoZero"/>
        <c:auto val="1"/>
        <c:lblAlgn val="ctr"/>
        <c:lblOffset val="100"/>
        <c:noMultiLvlLbl val="0"/>
      </c:catAx>
      <c:valAx>
        <c:axId val="570002784"/>
        <c:scaling>
          <c:orientation val="minMax"/>
        </c:scaling>
        <c:delete val="0"/>
        <c:axPos val="l"/>
        <c:majorGridlines>
          <c:spPr>
            <a:ln w="9525" cap="flat" cmpd="sng" algn="ctr">
              <a:solidFill>
                <a:schemeClr val="dk1">
                  <a:lumMod val="50000"/>
                  <a:lumOff val="50000"/>
                </a:schemeClr>
              </a:solidFill>
              <a:round/>
            </a:ln>
            <a:effectLst/>
          </c:spPr>
        </c:majorGridlines>
        <c:numFmt formatCode="_(&quot;R$&quot;* #,##0.00_);_(&quot;R$&quot;* \(#,##0.00\);_(&quot;R$&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5700048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lt1">
                  <a:lumMod val="85000"/>
                </a:schemeClr>
              </a:solidFill>
              <a:latin typeface="+mn-lt"/>
              <a:ea typeface="+mn-ea"/>
              <a:cs typeface="+mn-cs"/>
            </a:defRPr>
          </a:pPr>
          <a:endParaRPr lang="pt-BR"/>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v>Executado</c:v>
          </c:tx>
          <c:spPr>
            <a:solidFill>
              <a:schemeClr val="accent2"/>
            </a:solidFill>
            <a:ln>
              <a:noFill/>
            </a:ln>
            <a:effectLst>
              <a:outerShdw blurRad="57150" dist="19050" dir="5400000" algn="ctr" rotWithShape="0">
                <a:srgbClr val="000000">
                  <a:alpha val="63000"/>
                </a:srgbClr>
              </a:outerShdw>
            </a:effectLst>
            <a:sp3d/>
          </c:spPr>
          <c:invertIfNegative val="0"/>
          <c:dLbls>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(Execução!$B$43:$B$44,Execução!$B$47,Execução!$B$57,Execução!$B$60:$B$62)</c:f>
              <c:strCache>
                <c:ptCount val="7"/>
                <c:pt idx="0">
                  <c:v>TI - Aquisições</c:v>
                </c:pt>
                <c:pt idx="1">
                  <c:v>TI - Serviços</c:v>
                </c:pt>
                <c:pt idx="2">
                  <c:v>Divisórias</c:v>
                </c:pt>
                <c:pt idx="3">
                  <c:v>Serviços Diversos</c:v>
                </c:pt>
                <c:pt idx="4">
                  <c:v>Capacitação</c:v>
                </c:pt>
                <c:pt idx="5">
                  <c:v>Obras</c:v>
                </c:pt>
                <c:pt idx="6">
                  <c:v>Serviço Público</c:v>
                </c:pt>
              </c:strCache>
            </c:strRef>
          </c:cat>
          <c:val>
            <c:numRef>
              <c:f>(Execução!$N$43:$N$44,Execução!$N$47,Execução!$N$57,Execução!$N$60:$N$62)</c:f>
              <c:numCache>
                <c:formatCode>_("R$"* #,##0.00_);_("R$"* \(#,##0.00\);_("R$"* "-"??_);_(@_)</c:formatCode>
                <c:ptCount val="7"/>
                <c:pt idx="0">
                  <c:v>0</c:v>
                </c:pt>
                <c:pt idx="1">
                  <c:v>0</c:v>
                </c:pt>
                <c:pt idx="2">
                  <c:v>0</c:v>
                </c:pt>
                <c:pt idx="3">
                  <c:v>0</c:v>
                </c:pt>
                <c:pt idx="4">
                  <c:v>28875</c:v>
                </c:pt>
                <c:pt idx="5">
                  <c:v>0</c:v>
                </c:pt>
                <c:pt idx="6">
                  <c:v>0</c:v>
                </c:pt>
              </c:numCache>
            </c:numRef>
          </c:val>
          <c:extLst>
            <c:ext xmlns:c16="http://schemas.microsoft.com/office/drawing/2014/chart" uri="{C3380CC4-5D6E-409C-BE32-E72D297353CC}">
              <c16:uniqueId val="{00000000-19EB-4EE4-B043-A1AA2C774061}"/>
            </c:ext>
          </c:extLst>
        </c:ser>
        <c:ser>
          <c:idx val="1"/>
          <c:order val="1"/>
          <c:tx>
            <c:v>A Executar</c:v>
          </c:tx>
          <c:spPr>
            <a:solidFill>
              <a:schemeClr val="accent1">
                <a:lumMod val="75000"/>
              </a:schemeClr>
            </a:solidFill>
            <a:ln>
              <a:noFill/>
            </a:ln>
            <a:effectLst>
              <a:outerShdw blurRad="57150" dist="19050" dir="5400000" algn="ctr" rotWithShape="0">
                <a:srgbClr val="000000">
                  <a:alpha val="63000"/>
                </a:srgbClr>
              </a:outerShdw>
            </a:effectLst>
            <a:sp3d/>
          </c:spPr>
          <c:invertIfNegative val="0"/>
          <c:dLbls>
            <c:dLbl>
              <c:idx val="0"/>
              <c:layout>
                <c:manualLayout>
                  <c:x val="0"/>
                  <c:y val="-2.507898894154818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9EB-4EE4-B043-A1AA2C774061}"/>
                </c:ext>
              </c:extLst>
            </c:dLbl>
            <c:dLbl>
              <c:idx val="1"/>
              <c:layout>
                <c:manualLayout>
                  <c:x val="-3.9922949872062695E-17"/>
                  <c:y val="-5.01579778830964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9EB-4EE4-B043-A1AA2C774061}"/>
                </c:ext>
              </c:extLst>
            </c:dLbl>
            <c:dLbl>
              <c:idx val="2"/>
              <c:layout>
                <c:manualLayout>
                  <c:x val="2.1776406035665294E-3"/>
                  <c:y val="-5.517377567140600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9EB-4EE4-B043-A1AA2C774061}"/>
                </c:ext>
              </c:extLst>
            </c:dLbl>
            <c:dLbl>
              <c:idx val="4"/>
              <c:layout>
                <c:manualLayout>
                  <c:x val="-1.0854700854700855E-2"/>
                  <c:y val="-0.1036598209583991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9EB-4EE4-B043-A1AA2C774061}"/>
                </c:ext>
              </c:extLst>
            </c:dLbl>
            <c:dLbl>
              <c:idx val="5"/>
              <c:layout>
                <c:manualLayout>
                  <c:x val="0"/>
                  <c:y val="-3.6782517114270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9EB-4EE4-B043-A1AA2C774061}"/>
                </c:ext>
              </c:extLst>
            </c:dLbl>
            <c:dLbl>
              <c:idx val="6"/>
              <c:layout>
                <c:manualLayout>
                  <c:x val="0"/>
                  <c:y val="-6.01895734597156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9EB-4EE4-B043-A1AA2C774061}"/>
                </c:ext>
              </c:extLst>
            </c:dLbl>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(Execução!$B$43:$B$44,Execução!$B$47,Execução!$B$57,Execução!$B$60:$B$62)</c:f>
              <c:strCache>
                <c:ptCount val="7"/>
                <c:pt idx="0">
                  <c:v>TI - Aquisições</c:v>
                </c:pt>
                <c:pt idx="1">
                  <c:v>TI - Serviços</c:v>
                </c:pt>
                <c:pt idx="2">
                  <c:v>Divisórias</c:v>
                </c:pt>
                <c:pt idx="3">
                  <c:v>Serviços Diversos</c:v>
                </c:pt>
                <c:pt idx="4">
                  <c:v>Capacitação</c:v>
                </c:pt>
                <c:pt idx="5">
                  <c:v>Obras</c:v>
                </c:pt>
                <c:pt idx="6">
                  <c:v>Serviço Público</c:v>
                </c:pt>
              </c:strCache>
            </c:strRef>
          </c:cat>
          <c:val>
            <c:numRef>
              <c:f>(Execução!$O$43:$O$44,Execução!$O$47,Execução!$O$57,Execução!$O$60:$O$62)</c:f>
              <c:numCache>
                <c:formatCode>_("R$"* #,##0.00_);_("R$"* \(#,##0.00\);_("R$"* "-"??_);_(@_)</c:formatCode>
                <c:ptCount val="7"/>
                <c:pt idx="0">
                  <c:v>13712181.02</c:v>
                </c:pt>
                <c:pt idx="1">
                  <c:v>7768465.3100000005</c:v>
                </c:pt>
                <c:pt idx="2">
                  <c:v>1550000</c:v>
                </c:pt>
                <c:pt idx="3">
                  <c:v>5599541.0199999996</c:v>
                </c:pt>
                <c:pt idx="4">
                  <c:v>1690167.06</c:v>
                </c:pt>
                <c:pt idx="5">
                  <c:v>2718800</c:v>
                </c:pt>
                <c:pt idx="6">
                  <c:v>1601924.86</c:v>
                </c:pt>
              </c:numCache>
            </c:numRef>
          </c:val>
          <c:extLst>
            <c:ext xmlns:c16="http://schemas.microsoft.com/office/drawing/2014/chart" uri="{C3380CC4-5D6E-409C-BE32-E72D297353CC}">
              <c16:uniqueId val="{00000001-19EB-4EE4-B043-A1AA2C774061}"/>
            </c:ext>
          </c:extLst>
        </c:ser>
        <c:dLbls>
          <c:showLegendKey val="0"/>
          <c:showVal val="0"/>
          <c:showCatName val="0"/>
          <c:showSerName val="0"/>
          <c:showPercent val="0"/>
          <c:showBubbleSize val="0"/>
        </c:dLbls>
        <c:gapWidth val="150"/>
        <c:shape val="box"/>
        <c:axId val="569995296"/>
        <c:axId val="569979904"/>
        <c:axId val="0"/>
      </c:bar3DChart>
      <c:catAx>
        <c:axId val="5699952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bg1"/>
                </a:solidFill>
                <a:latin typeface="+mn-lt"/>
                <a:ea typeface="+mn-ea"/>
                <a:cs typeface="+mn-cs"/>
              </a:defRPr>
            </a:pPr>
            <a:endParaRPr lang="pt-BR"/>
          </a:p>
        </c:txPr>
        <c:crossAx val="569979904"/>
        <c:crosses val="autoZero"/>
        <c:auto val="1"/>
        <c:lblAlgn val="ctr"/>
        <c:lblOffset val="100"/>
        <c:noMultiLvlLbl val="0"/>
      </c:catAx>
      <c:valAx>
        <c:axId val="569979904"/>
        <c:scaling>
          <c:orientation val="minMax"/>
        </c:scaling>
        <c:delete val="0"/>
        <c:axPos val="l"/>
        <c:majorGridlines>
          <c:spPr>
            <a:ln w="9525" cap="flat" cmpd="sng" algn="ctr">
              <a:solidFill>
                <a:schemeClr val="dk1">
                  <a:lumMod val="50000"/>
                  <a:lumOff val="50000"/>
                </a:schemeClr>
              </a:solidFill>
              <a:round/>
            </a:ln>
            <a:effectLst/>
          </c:spPr>
        </c:majorGridlines>
        <c:numFmt formatCode="_(&quot;R$&quot;* #,##0.00_);_(&quot;R$&quot;* \(#,##0.00\);_(&quot;R$&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5699952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lt1">
                  <a:lumMod val="85000"/>
                </a:schemeClr>
              </a:solidFill>
              <a:latin typeface="+mn-lt"/>
              <a:ea typeface="+mn-ea"/>
              <a:cs typeface="+mn-cs"/>
            </a:defRPr>
          </a:pPr>
          <a:endParaRPr lang="pt-BR"/>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v>Executado</c:v>
          </c:tx>
          <c:spPr>
            <a:solidFill>
              <a:schemeClr val="accent2"/>
            </a:solidFill>
            <a:ln>
              <a:noFill/>
            </a:ln>
            <a:effectLst>
              <a:outerShdw blurRad="57150" dist="19050" dir="5400000" algn="ctr" rotWithShape="0">
                <a:srgbClr val="000000">
                  <a:alpha val="63000"/>
                </a:srgbClr>
              </a:outerShdw>
            </a:effectLst>
            <a:sp3d/>
          </c:spPr>
          <c:invertIfNegative val="0"/>
          <c:dLbls>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(Execução!$B$45:$B$46,Execução!$B$48:$B$56,Execução!$B$58:$B$59,Execução!$B$63)</c:f>
              <c:strCache>
                <c:ptCount val="14"/>
                <c:pt idx="0">
                  <c:v>Mobiliário</c:v>
                </c:pt>
                <c:pt idx="1">
                  <c:v>Material de Escritório</c:v>
                </c:pt>
                <c:pt idx="2">
                  <c:v>Eventos</c:v>
                </c:pt>
                <c:pt idx="3">
                  <c:v>Eletrodomésticos</c:v>
                </c:pt>
                <c:pt idx="4">
                  <c:v>Biblioteca (livros)</c:v>
                </c:pt>
                <c:pt idx="5">
                  <c:v>Manutenção de Equipamentos</c:v>
                </c:pt>
                <c:pt idx="6">
                  <c:v>Serviços Gráficos</c:v>
                </c:pt>
                <c:pt idx="7">
                  <c:v>Material de Consumo</c:v>
                </c:pt>
                <c:pt idx="8">
                  <c:v>Medicamentos</c:v>
                </c:pt>
                <c:pt idx="9">
                  <c:v>Equipamentos Audiovisual</c:v>
                </c:pt>
                <c:pt idx="10">
                  <c:v>Celular</c:v>
                </c:pt>
                <c:pt idx="11">
                  <c:v>Projetos</c:v>
                </c:pt>
                <c:pt idx="12">
                  <c:v>Capacitação Pós</c:v>
                </c:pt>
                <c:pt idx="13">
                  <c:v>Anuidade</c:v>
                </c:pt>
              </c:strCache>
            </c:strRef>
          </c:cat>
          <c:val>
            <c:numRef>
              <c:f>(Execução!$N$45:$N$46,Execução!$N$48:$N$56,Execução!$N$58:$N$59,Execução!$N$63)</c:f>
              <c:numCache>
                <c:formatCode>_("R$"* #,##0.00_);_("R$"* \(#,##0.00\);_("R$"* "-"??_);_(@_)</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AFF1-4EEE-BAAE-ADEF110C6282}"/>
            </c:ext>
          </c:extLst>
        </c:ser>
        <c:ser>
          <c:idx val="1"/>
          <c:order val="1"/>
          <c:tx>
            <c:v>A Executar</c:v>
          </c:tx>
          <c:spPr>
            <a:solidFill>
              <a:schemeClr val="accent1">
                <a:lumMod val="75000"/>
              </a:schemeClr>
            </a:solidFill>
            <a:ln>
              <a:noFill/>
            </a:ln>
            <a:effectLst>
              <a:outerShdw blurRad="57150" dist="19050" dir="5400000" algn="ctr" rotWithShape="0">
                <a:srgbClr val="000000">
                  <a:alpha val="63000"/>
                </a:srgbClr>
              </a:outerShdw>
            </a:effectLst>
            <a:sp3d/>
          </c:spPr>
          <c:invertIfNegative val="0"/>
          <c:dLbls>
            <c:dLbl>
              <c:idx val="1"/>
              <c:layout>
                <c:manualLayout>
                  <c:x val="0"/>
                  <c:y val="-6.68773038441284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FF1-4EEE-BAAE-ADEF110C6282}"/>
                </c:ext>
              </c:extLst>
            </c:dLbl>
            <c:dLbl>
              <c:idx val="3"/>
              <c:layout>
                <c:manualLayout>
                  <c:x val="0"/>
                  <c:y val="-6.3533438651922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FF1-4EEE-BAAE-ADEF110C6282}"/>
                </c:ext>
              </c:extLst>
            </c:dLbl>
            <c:dLbl>
              <c:idx val="5"/>
              <c:layout>
                <c:manualLayout>
                  <c:x val="0"/>
                  <c:y val="-6.52053712480254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FF1-4EEE-BAAE-ADEF110C6282}"/>
                </c:ext>
              </c:extLst>
            </c:dLbl>
            <c:dLbl>
              <c:idx val="7"/>
              <c:layout>
                <c:manualLayout>
                  <c:x val="0"/>
                  <c:y val="-6.01895734597156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FF1-4EEE-BAAE-ADEF110C6282}"/>
                </c:ext>
              </c:extLst>
            </c:dLbl>
            <c:dLbl>
              <c:idx val="8"/>
              <c:layout>
                <c:manualLayout>
                  <c:x val="0"/>
                  <c:y val="-6.18615060558188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FF1-4EEE-BAAE-ADEF110C6282}"/>
                </c:ext>
              </c:extLst>
            </c:dLbl>
            <c:dLbl>
              <c:idx val="12"/>
              <c:layout>
                <c:manualLayout>
                  <c:x val="-1.3404182133210686E-16"/>
                  <c:y val="-5.18299104791995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FF1-4EEE-BAAE-ADEF110C6282}"/>
                </c:ext>
              </c:extLst>
            </c:dLbl>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(Execução!$B$45:$B$46,Execução!$B$48:$B$56,Execução!$B$58:$B$59,Execução!$B$63)</c:f>
              <c:strCache>
                <c:ptCount val="14"/>
                <c:pt idx="0">
                  <c:v>Mobiliário</c:v>
                </c:pt>
                <c:pt idx="1">
                  <c:v>Material de Escritório</c:v>
                </c:pt>
                <c:pt idx="2">
                  <c:v>Eventos</c:v>
                </c:pt>
                <c:pt idx="3">
                  <c:v>Eletrodomésticos</c:v>
                </c:pt>
                <c:pt idx="4">
                  <c:v>Biblioteca (livros)</c:v>
                </c:pt>
                <c:pt idx="5">
                  <c:v>Manutenção de Equipamentos</c:v>
                </c:pt>
                <c:pt idx="6">
                  <c:v>Serviços Gráficos</c:v>
                </c:pt>
                <c:pt idx="7">
                  <c:v>Material de Consumo</c:v>
                </c:pt>
                <c:pt idx="8">
                  <c:v>Medicamentos</c:v>
                </c:pt>
                <c:pt idx="9">
                  <c:v>Equipamentos Audiovisual</c:v>
                </c:pt>
                <c:pt idx="10">
                  <c:v>Celular</c:v>
                </c:pt>
                <c:pt idx="11">
                  <c:v>Projetos</c:v>
                </c:pt>
                <c:pt idx="12">
                  <c:v>Capacitação Pós</c:v>
                </c:pt>
                <c:pt idx="13">
                  <c:v>Anuidade</c:v>
                </c:pt>
              </c:strCache>
            </c:strRef>
          </c:cat>
          <c:val>
            <c:numRef>
              <c:f>(Execução!$O$45:$O$46,Execução!$O$48:$O$56,Execução!$O$58:$O$59,Execução!$O$63)</c:f>
              <c:numCache>
                <c:formatCode>_("R$"* #,##0.00_);_("R$"* \(#,##0.00\);_("R$"* "-"??_);_(@_)</c:formatCode>
                <c:ptCount val="14"/>
                <c:pt idx="0">
                  <c:v>723254.97</c:v>
                </c:pt>
                <c:pt idx="1">
                  <c:v>153000</c:v>
                </c:pt>
                <c:pt idx="2">
                  <c:v>511478.68</c:v>
                </c:pt>
                <c:pt idx="3">
                  <c:v>178347.91000000003</c:v>
                </c:pt>
                <c:pt idx="4">
                  <c:v>352050</c:v>
                </c:pt>
                <c:pt idx="5">
                  <c:v>49098.840000000004</c:v>
                </c:pt>
                <c:pt idx="6">
                  <c:v>422000</c:v>
                </c:pt>
                <c:pt idx="7">
                  <c:v>445301.61</c:v>
                </c:pt>
                <c:pt idx="8">
                  <c:v>40000</c:v>
                </c:pt>
                <c:pt idx="9">
                  <c:v>47100</c:v>
                </c:pt>
                <c:pt idx="10">
                  <c:v>10000</c:v>
                </c:pt>
                <c:pt idx="11">
                  <c:v>300000</c:v>
                </c:pt>
                <c:pt idx="12">
                  <c:v>112200.66</c:v>
                </c:pt>
                <c:pt idx="13">
                  <c:v>228190.09</c:v>
                </c:pt>
              </c:numCache>
            </c:numRef>
          </c:val>
          <c:extLst>
            <c:ext xmlns:c16="http://schemas.microsoft.com/office/drawing/2014/chart" uri="{C3380CC4-5D6E-409C-BE32-E72D297353CC}">
              <c16:uniqueId val="{00000001-AFF1-4EEE-BAAE-ADEF110C6282}"/>
            </c:ext>
          </c:extLst>
        </c:ser>
        <c:dLbls>
          <c:showLegendKey val="0"/>
          <c:showVal val="0"/>
          <c:showCatName val="0"/>
          <c:showSerName val="0"/>
          <c:showPercent val="0"/>
          <c:showBubbleSize val="0"/>
        </c:dLbls>
        <c:gapWidth val="150"/>
        <c:shape val="box"/>
        <c:axId val="432064304"/>
        <c:axId val="432067216"/>
        <c:axId val="0"/>
      </c:bar3DChart>
      <c:catAx>
        <c:axId val="4320643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lt1">
                    <a:lumMod val="85000"/>
                  </a:schemeClr>
                </a:solidFill>
                <a:latin typeface="+mn-lt"/>
                <a:ea typeface="+mn-ea"/>
                <a:cs typeface="+mn-cs"/>
              </a:defRPr>
            </a:pPr>
            <a:endParaRPr lang="pt-BR"/>
          </a:p>
        </c:txPr>
        <c:crossAx val="432067216"/>
        <c:crosses val="autoZero"/>
        <c:auto val="1"/>
        <c:lblAlgn val="ctr"/>
        <c:lblOffset val="100"/>
        <c:noMultiLvlLbl val="0"/>
      </c:catAx>
      <c:valAx>
        <c:axId val="432067216"/>
        <c:scaling>
          <c:orientation val="minMax"/>
        </c:scaling>
        <c:delete val="0"/>
        <c:axPos val="l"/>
        <c:majorGridlines>
          <c:spPr>
            <a:ln w="9525" cap="flat" cmpd="sng" algn="ctr">
              <a:solidFill>
                <a:schemeClr val="dk1">
                  <a:lumMod val="50000"/>
                  <a:lumOff val="50000"/>
                </a:schemeClr>
              </a:solidFill>
              <a:round/>
            </a:ln>
            <a:effectLst/>
          </c:spPr>
        </c:majorGridlines>
        <c:numFmt formatCode="_(&quot;R$&quot;* #,##0.00_);_(&quot;R$&quot;* \(#,##0.00\);_(&quot;R$&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4320643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lt1">
                  <a:lumMod val="85000"/>
                </a:schemeClr>
              </a:solidFill>
              <a:latin typeface="+mn-lt"/>
              <a:ea typeface="+mn-ea"/>
              <a:cs typeface="+mn-cs"/>
            </a:defRPr>
          </a:pPr>
          <a:endParaRPr lang="pt-BR"/>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80013</xdr:colOff>
      <xdr:row>0</xdr:row>
      <xdr:rowOff>41910</xdr:rowOff>
    </xdr:from>
    <xdr:to>
      <xdr:col>12</xdr:col>
      <xdr:colOff>714374</xdr:colOff>
      <xdr:row>37</xdr:row>
      <xdr:rowOff>72390</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xdr:colOff>
      <xdr:row>0</xdr:row>
      <xdr:rowOff>66088</xdr:rowOff>
    </xdr:from>
    <xdr:to>
      <xdr:col>4</xdr:col>
      <xdr:colOff>9818</xdr:colOff>
      <xdr:row>23</xdr:row>
      <xdr:rowOff>152400</xdr:rowOff>
    </xdr:to>
    <xdr:graphicFrame macro="">
      <xdr:nvGraphicFramePr>
        <xdr:cNvPr id="2" name="Gráfico 1" title="1º Trimestre">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3663</xdr:colOff>
      <xdr:row>0</xdr:row>
      <xdr:rowOff>66087</xdr:rowOff>
    </xdr:from>
    <xdr:to>
      <xdr:col>7</xdr:col>
      <xdr:colOff>2369163</xdr:colOff>
      <xdr:row>23</xdr:row>
      <xdr:rowOff>145512</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20</xdr:row>
      <xdr:rowOff>190501</xdr:rowOff>
    </xdr:from>
    <xdr:to>
      <xdr:col>1</xdr:col>
      <xdr:colOff>1571625</xdr:colOff>
      <xdr:row>22</xdr:row>
      <xdr:rowOff>171451</xdr:rowOff>
    </xdr:to>
    <xdr:sp macro="" textlink="">
      <xdr:nvSpPr>
        <xdr:cNvPr id="4" name="CaixaDeTexto 3">
          <a:extLst>
            <a:ext uri="{FF2B5EF4-FFF2-40B4-BE49-F238E27FC236}">
              <a16:creationId xmlns:a16="http://schemas.microsoft.com/office/drawing/2014/main" id="{00000000-0008-0000-0100-000004000000}"/>
            </a:ext>
          </a:extLst>
        </xdr:cNvPr>
        <xdr:cNvSpPr txBox="1"/>
      </xdr:nvSpPr>
      <xdr:spPr>
        <a:xfrm>
          <a:off x="409575" y="4191001"/>
          <a:ext cx="1409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800" b="1">
              <a:solidFill>
                <a:schemeClr val="accent2">
                  <a:lumMod val="50000"/>
                </a:schemeClr>
              </a:solidFill>
            </a:rPr>
            <a:t>1º Trimestre</a:t>
          </a:r>
        </a:p>
      </xdr:txBody>
    </xdr:sp>
    <xdr:clientData/>
  </xdr:twoCellAnchor>
  <xdr:twoCellAnchor>
    <xdr:from>
      <xdr:col>9</xdr:col>
      <xdr:colOff>29614</xdr:colOff>
      <xdr:row>0</xdr:row>
      <xdr:rowOff>69897</xdr:rowOff>
    </xdr:from>
    <xdr:to>
      <xdr:col>12</xdr:col>
      <xdr:colOff>0</xdr:colOff>
      <xdr:row>23</xdr:row>
      <xdr:rowOff>138544</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357792</xdr:colOff>
      <xdr:row>0</xdr:row>
      <xdr:rowOff>72907</xdr:rowOff>
    </xdr:from>
    <xdr:to>
      <xdr:col>15</xdr:col>
      <xdr:colOff>2378292</xdr:colOff>
      <xdr:row>23</xdr:row>
      <xdr:rowOff>152332</xdr:rowOff>
    </xdr:to>
    <xdr:graphicFrame macro="">
      <xdr:nvGraphicFramePr>
        <xdr:cNvPr id="8" name="Gráfico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383598</xdr:colOff>
      <xdr:row>0</xdr:row>
      <xdr:rowOff>69274</xdr:rowOff>
    </xdr:from>
    <xdr:to>
      <xdr:col>19</xdr:col>
      <xdr:colOff>2369128</xdr:colOff>
      <xdr:row>23</xdr:row>
      <xdr:rowOff>124692</xdr:rowOff>
    </xdr:to>
    <xdr:graphicFrame macro="">
      <xdr:nvGraphicFramePr>
        <xdr:cNvPr id="9" name="Gráfico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0.01679</cdr:x>
      <cdr:y>0.88859</cdr:y>
    </cdr:from>
    <cdr:to>
      <cdr:x>0.21832</cdr:x>
      <cdr:y>0.97156</cdr:y>
    </cdr:to>
    <cdr:sp macro="" textlink="">
      <cdr:nvSpPr>
        <cdr:cNvPr id="2" name="CaixaDeTexto 4">
          <a:extLst xmlns:a="http://schemas.openxmlformats.org/drawingml/2006/main">
            <a:ext uri="{FF2B5EF4-FFF2-40B4-BE49-F238E27FC236}">
              <a16:creationId xmlns:a16="http://schemas.microsoft.com/office/drawing/2014/main" id="{00000000-0008-0000-0100-000005000000}"/>
            </a:ext>
          </a:extLst>
        </cdr:cNvPr>
        <cdr:cNvSpPr txBox="1"/>
      </cdr:nvSpPr>
      <cdr:spPr>
        <a:xfrm xmlns:a="http://schemas.openxmlformats.org/drawingml/2006/main">
          <a:off x="120073" y="4027055"/>
          <a:ext cx="1441566" cy="375978"/>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pt-BR" sz="1800" b="1">
              <a:solidFill>
                <a:schemeClr val="accent2">
                  <a:lumMod val="50000"/>
                </a:schemeClr>
              </a:solidFill>
            </a:rPr>
            <a:t>2º Trimestre</a:t>
          </a:r>
        </a:p>
      </cdr:txBody>
    </cdr:sp>
  </cdr:relSizeAnchor>
</c:userShapes>
</file>

<file path=xl/drawings/drawing4.xml><?xml version="1.0" encoding="utf-8"?>
<c:userShapes xmlns:c="http://schemas.openxmlformats.org/drawingml/2006/chart">
  <cdr:relSizeAnchor xmlns:cdr="http://schemas.openxmlformats.org/drawingml/2006/chartDrawing">
    <cdr:from>
      <cdr:x>0.01103</cdr:x>
      <cdr:y>0.88901</cdr:y>
    </cdr:from>
    <cdr:to>
      <cdr:x>0.21391</cdr:x>
      <cdr:y>0.97278</cdr:y>
    </cdr:to>
    <cdr:sp macro="" textlink="">
      <cdr:nvSpPr>
        <cdr:cNvPr id="2" name="CaixaDeTexto 6">
          <a:extLst xmlns:a="http://schemas.openxmlformats.org/drawingml/2006/main">
            <a:ext uri="{FF2B5EF4-FFF2-40B4-BE49-F238E27FC236}">
              <a16:creationId xmlns:a16="http://schemas.microsoft.com/office/drawing/2014/main" id="{00000000-0008-0000-0100-000007000000}"/>
            </a:ext>
          </a:extLst>
        </cdr:cNvPr>
        <cdr:cNvSpPr txBox="1"/>
      </cdr:nvSpPr>
      <cdr:spPr>
        <a:xfrm xmlns:a="http://schemas.openxmlformats.org/drawingml/2006/main">
          <a:off x="78509" y="4027055"/>
          <a:ext cx="1443990" cy="37944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pt-BR" sz="1800" b="1">
              <a:solidFill>
                <a:schemeClr val="accent2">
                  <a:lumMod val="50000"/>
                </a:schemeClr>
              </a:solidFill>
            </a:rPr>
            <a:t>3º Trimestre</a:t>
          </a:r>
        </a:p>
      </cdr:txBody>
    </cdr:sp>
  </cdr:relSizeAnchor>
</c:userShapes>
</file>

<file path=xl/drawings/drawing5.xml><?xml version="1.0" encoding="utf-8"?>
<c:userShapes xmlns:c="http://schemas.openxmlformats.org/drawingml/2006/chart">
  <cdr:relSizeAnchor xmlns:cdr="http://schemas.openxmlformats.org/drawingml/2006/chartDrawing">
    <cdr:from>
      <cdr:x>0.01333</cdr:x>
      <cdr:y>0.90699</cdr:y>
    </cdr:from>
    <cdr:to>
      <cdr:x>0.21574</cdr:x>
      <cdr:y>0.99163</cdr:y>
    </cdr:to>
    <cdr:sp macro="" textlink="">
      <cdr:nvSpPr>
        <cdr:cNvPr id="2" name="CaixaDeTexto 6"/>
        <cdr:cNvSpPr txBox="1"/>
      </cdr:nvSpPr>
      <cdr:spPr>
        <a:xfrm xmlns:a="http://schemas.openxmlformats.org/drawingml/2006/main">
          <a:off x="94632" y="4089741"/>
          <a:ext cx="1436989" cy="38164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pt-BR" sz="1800" b="1">
              <a:solidFill>
                <a:schemeClr val="accent2">
                  <a:lumMod val="50000"/>
                </a:schemeClr>
              </a:solidFill>
            </a:rPr>
            <a:t>4º Trimestre</a:t>
          </a:r>
        </a:p>
      </cdr:txBody>
    </cdr:sp>
  </cdr:relSizeAnchor>
</c:userShapes>
</file>

<file path=xl/drawings/drawing6.xml><?xml version="1.0" encoding="utf-8"?>
<c:userShapes xmlns:c="http://schemas.openxmlformats.org/drawingml/2006/chart">
  <cdr:relSizeAnchor xmlns:cdr="http://schemas.openxmlformats.org/drawingml/2006/chartDrawing">
    <cdr:from>
      <cdr:x>0.01333</cdr:x>
      <cdr:y>0.90699</cdr:y>
    </cdr:from>
    <cdr:to>
      <cdr:x>0.29371</cdr:x>
      <cdr:y>0.97893</cdr:y>
    </cdr:to>
    <cdr:sp macro="" textlink="">
      <cdr:nvSpPr>
        <cdr:cNvPr id="2" name="CaixaDeTexto 6"/>
        <cdr:cNvSpPr txBox="1"/>
      </cdr:nvSpPr>
      <cdr:spPr>
        <a:xfrm xmlns:a="http://schemas.openxmlformats.org/drawingml/2006/main">
          <a:off x="95143" y="4093039"/>
          <a:ext cx="2001223" cy="32465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pt-BR" sz="1800" b="1">
              <a:solidFill>
                <a:schemeClr val="accent2">
                  <a:lumMod val="50000"/>
                </a:schemeClr>
              </a:solidFill>
            </a:rPr>
            <a:t>Sem Data Definida</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1196500</xdr:colOff>
      <xdr:row>37</xdr:row>
      <xdr:rowOff>155917</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1174749</xdr:colOff>
      <xdr:row>0</xdr:row>
      <xdr:rowOff>0</xdr:rowOff>
    </xdr:from>
    <xdr:to>
      <xdr:col>10</xdr:col>
      <xdr:colOff>701749</xdr:colOff>
      <xdr:row>37</xdr:row>
      <xdr:rowOff>155917</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687915</xdr:colOff>
      <xdr:row>0</xdr:row>
      <xdr:rowOff>0</xdr:rowOff>
    </xdr:from>
    <xdr:to>
      <xdr:col>14</xdr:col>
      <xdr:colOff>1709248</xdr:colOff>
      <xdr:row>37</xdr:row>
      <xdr:rowOff>155917</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8:O89"/>
  <sheetViews>
    <sheetView showGridLines="0" tabSelected="1" zoomScale="90" zoomScaleNormal="90" workbookViewId="0">
      <selection activeCell="I67" sqref="I67"/>
    </sheetView>
  </sheetViews>
  <sheetFormatPr defaultRowHeight="15.75" x14ac:dyDescent="0.25"/>
  <cols>
    <col min="1" max="1" width="3.7109375" style="79" customWidth="1"/>
    <col min="2" max="2" width="28.42578125" style="79" bestFit="1" customWidth="1"/>
    <col min="3" max="5" width="22.85546875" style="79" bestFit="1" customWidth="1"/>
    <col min="6" max="6" width="22.85546875" style="79" customWidth="1"/>
    <col min="7" max="7" width="17" style="79" customWidth="1"/>
    <col min="8" max="8" width="26.140625" style="79" bestFit="1" customWidth="1"/>
    <col min="9" max="14" width="10.7109375" style="79" customWidth="1"/>
    <col min="15" max="15" width="15.28515625" style="79" bestFit="1" customWidth="1"/>
    <col min="16" max="20" width="10.7109375" style="79" customWidth="1"/>
    <col min="21" max="16384" width="9.140625" style="79"/>
  </cols>
  <sheetData>
    <row r="38" spans="2:13" ht="16.5" thickBot="1" x14ac:dyDescent="0.3"/>
    <row r="39" spans="2:13" ht="27" customHeight="1" thickBot="1" x14ac:dyDescent="0.3">
      <c r="B39" s="677" t="s">
        <v>567</v>
      </c>
      <c r="C39" s="678"/>
      <c r="D39" s="678"/>
      <c r="E39" s="678"/>
      <c r="F39" s="678"/>
      <c r="G39" s="678"/>
      <c r="H39" s="679"/>
      <c r="J39" s="684" t="s">
        <v>524</v>
      </c>
      <c r="K39" s="685"/>
      <c r="L39" s="684" t="s">
        <v>525</v>
      </c>
      <c r="M39" s="685"/>
    </row>
    <row r="40" spans="2:13" ht="19.5" thickBot="1" x14ac:dyDescent="0.3">
      <c r="B40" s="414" t="s">
        <v>562</v>
      </c>
      <c r="C40" s="95" t="s">
        <v>526</v>
      </c>
      <c r="D40" s="415" t="s">
        <v>527</v>
      </c>
      <c r="E40" s="95" t="s">
        <v>528</v>
      </c>
      <c r="F40" s="415" t="s">
        <v>529</v>
      </c>
      <c r="G40" s="413" t="s">
        <v>612</v>
      </c>
      <c r="H40" s="96" t="s">
        <v>569</v>
      </c>
      <c r="J40" s="686"/>
      <c r="K40" s="687"/>
      <c r="L40" s="686"/>
      <c r="M40" s="687"/>
    </row>
    <row r="41" spans="2:13" ht="18.75" x14ac:dyDescent="0.25">
      <c r="B41" s="106" t="s">
        <v>523</v>
      </c>
      <c r="C41" s="101">
        <f>'Resumo Trimestres'!D27</f>
        <v>29889712.379999999</v>
      </c>
      <c r="D41" s="100">
        <f>'Resumo Trimestres'!H27</f>
        <v>53361509.729999997</v>
      </c>
      <c r="E41" s="101">
        <f>'Resumo Trimestres'!L27</f>
        <v>10894085.16</v>
      </c>
      <c r="F41" s="100">
        <f>'Resumo Trimestres'!P27</f>
        <v>1554133.0499999998</v>
      </c>
      <c r="G41" s="102">
        <v>0</v>
      </c>
      <c r="H41" s="97">
        <f t="shared" ref="H41:H62" si="0">SUM(C41:G41)</f>
        <v>95699440.319999993</v>
      </c>
      <c r="J41" s="680">
        <f>H41</f>
        <v>95699440.319999993</v>
      </c>
      <c r="K41" s="681"/>
      <c r="L41" s="680"/>
      <c r="M41" s="681"/>
    </row>
    <row r="42" spans="2:13" ht="18.75" x14ac:dyDescent="0.25">
      <c r="B42" s="106" t="s">
        <v>533</v>
      </c>
      <c r="C42" s="101">
        <f>'Resumo Trimestres'!D28</f>
        <v>3914702.2700000005</v>
      </c>
      <c r="D42" s="100">
        <f>'Resumo Trimestres'!H28</f>
        <v>4015481.73</v>
      </c>
      <c r="E42" s="101">
        <f>'Resumo Trimestres'!L28</f>
        <v>1051135.6100000001</v>
      </c>
      <c r="F42" s="100">
        <f>'Resumo Trimestres'!P28</f>
        <v>2901547.52</v>
      </c>
      <c r="G42" s="102">
        <f>'Resumo Trimestres'!T28</f>
        <v>1829313.8900000001</v>
      </c>
      <c r="H42" s="97">
        <f t="shared" si="0"/>
        <v>13712181.02</v>
      </c>
      <c r="J42" s="682"/>
      <c r="K42" s="683"/>
      <c r="L42" s="682">
        <f>H42</f>
        <v>13712181.02</v>
      </c>
      <c r="M42" s="683"/>
    </row>
    <row r="43" spans="2:13" ht="18.75" x14ac:dyDescent="0.25">
      <c r="B43" s="106" t="s">
        <v>536</v>
      </c>
      <c r="C43" s="101">
        <f>'Resumo Trimestres'!D29</f>
        <v>1332178.4099999999</v>
      </c>
      <c r="D43" s="100">
        <f>'Resumo Trimestres'!H29</f>
        <v>3708258.4</v>
      </c>
      <c r="E43" s="101">
        <f>'Resumo Trimestres'!L29</f>
        <v>163087.94</v>
      </c>
      <c r="F43" s="100">
        <f>'Resumo Trimestres'!P29</f>
        <v>2030237.1100000003</v>
      </c>
      <c r="G43" s="102">
        <f>'Resumo Trimestres'!T29</f>
        <v>534703.44999999995</v>
      </c>
      <c r="H43" s="97">
        <f t="shared" si="0"/>
        <v>7768465.3100000005</v>
      </c>
      <c r="J43" s="682">
        <f>H43</f>
        <v>7768465.3100000005</v>
      </c>
      <c r="K43" s="683"/>
      <c r="L43" s="682"/>
      <c r="M43" s="683"/>
    </row>
    <row r="44" spans="2:13" ht="18.75" x14ac:dyDescent="0.25">
      <c r="B44" s="106" t="s">
        <v>522</v>
      </c>
      <c r="C44" s="101">
        <f>'Resumo Trimestres'!D30</f>
        <v>0</v>
      </c>
      <c r="D44" s="100">
        <f>'Resumo Trimestres'!H30</f>
        <v>0</v>
      </c>
      <c r="E44" s="101">
        <f>'Resumo Trimestres'!L30</f>
        <v>153254.97</v>
      </c>
      <c r="F44" s="100">
        <f>'Resumo Trimestres'!P30</f>
        <v>570000</v>
      </c>
      <c r="G44" s="102">
        <v>0</v>
      </c>
      <c r="H44" s="97">
        <f t="shared" si="0"/>
        <v>723254.97</v>
      </c>
      <c r="J44" s="682"/>
      <c r="K44" s="683"/>
      <c r="L44" s="682">
        <f>H44</f>
        <v>723254.97</v>
      </c>
      <c r="M44" s="683"/>
    </row>
    <row r="45" spans="2:13" ht="18.75" x14ac:dyDescent="0.25">
      <c r="B45" s="106" t="s">
        <v>539</v>
      </c>
      <c r="C45" s="101">
        <f>'Resumo Trimestres'!D31</f>
        <v>0</v>
      </c>
      <c r="D45" s="100">
        <f>'Resumo Trimestres'!H31</f>
        <v>153000</v>
      </c>
      <c r="E45" s="101">
        <f>'Resumo Trimestres'!L31</f>
        <v>0</v>
      </c>
      <c r="F45" s="100">
        <f>'Resumo Trimestres'!P31</f>
        <v>0</v>
      </c>
      <c r="G45" s="102">
        <v>0</v>
      </c>
      <c r="H45" s="97">
        <f t="shared" si="0"/>
        <v>153000</v>
      </c>
      <c r="J45" s="682">
        <f>H45</f>
        <v>153000</v>
      </c>
      <c r="K45" s="683"/>
      <c r="L45" s="682"/>
      <c r="M45" s="683"/>
    </row>
    <row r="46" spans="2:13" ht="18.75" x14ac:dyDescent="0.25">
      <c r="B46" s="106" t="s">
        <v>509</v>
      </c>
      <c r="C46" s="101">
        <f>'Resumo Trimestres'!D32</f>
        <v>1550000</v>
      </c>
      <c r="D46" s="100">
        <f>'Resumo Trimestres'!H32</f>
        <v>0</v>
      </c>
      <c r="E46" s="101">
        <f>'Resumo Trimestres'!L32</f>
        <v>0</v>
      </c>
      <c r="F46" s="100">
        <f>'Resumo Trimestres'!P32</f>
        <v>0</v>
      </c>
      <c r="G46" s="102">
        <v>0</v>
      </c>
      <c r="H46" s="97">
        <f t="shared" si="0"/>
        <v>1550000</v>
      </c>
      <c r="J46" s="682">
        <f>H46</f>
        <v>1550000</v>
      </c>
      <c r="K46" s="683"/>
      <c r="L46" s="682"/>
      <c r="M46" s="683"/>
    </row>
    <row r="47" spans="2:13" ht="18.75" x14ac:dyDescent="0.25">
      <c r="B47" s="106" t="s">
        <v>511</v>
      </c>
      <c r="C47" s="101">
        <f>'Resumo Trimestres'!D33</f>
        <v>390000</v>
      </c>
      <c r="D47" s="100">
        <f>'Resumo Trimestres'!H33</f>
        <v>0</v>
      </c>
      <c r="E47" s="101">
        <f>'Resumo Trimestres'!L33</f>
        <v>21478.68</v>
      </c>
      <c r="F47" s="100">
        <f>'Resumo Trimestres'!P33</f>
        <v>100000</v>
      </c>
      <c r="G47" s="102">
        <v>0</v>
      </c>
      <c r="H47" s="97">
        <f t="shared" si="0"/>
        <v>511478.68</v>
      </c>
      <c r="J47" s="682">
        <f>H47</f>
        <v>511478.68</v>
      </c>
      <c r="K47" s="683"/>
      <c r="L47" s="682"/>
      <c r="M47" s="683"/>
    </row>
    <row r="48" spans="2:13" ht="18.75" x14ac:dyDescent="0.25">
      <c r="B48" s="106" t="s">
        <v>510</v>
      </c>
      <c r="C48" s="101">
        <f>'Resumo Trimestres'!D34</f>
        <v>11500</v>
      </c>
      <c r="D48" s="100">
        <f>'Resumo Trimestres'!H34</f>
        <v>166847.91000000003</v>
      </c>
      <c r="E48" s="101">
        <f>'Resumo Trimestres'!L34</f>
        <v>0</v>
      </c>
      <c r="F48" s="100">
        <f>'Resumo Trimestres'!P34</f>
        <v>0</v>
      </c>
      <c r="G48" s="102">
        <v>0</v>
      </c>
      <c r="H48" s="97">
        <f t="shared" si="0"/>
        <v>178347.91000000003</v>
      </c>
      <c r="J48" s="682"/>
      <c r="K48" s="683"/>
      <c r="L48" s="682">
        <f>H48</f>
        <v>178347.91000000003</v>
      </c>
      <c r="M48" s="683"/>
    </row>
    <row r="49" spans="2:15" ht="18.75" x14ac:dyDescent="0.25">
      <c r="B49" s="106" t="s">
        <v>564</v>
      </c>
      <c r="C49" s="101">
        <f>'Resumo Trimestres'!D35</f>
        <v>0</v>
      </c>
      <c r="D49" s="100">
        <f>'Resumo Trimestres'!H35</f>
        <v>57310</v>
      </c>
      <c r="E49" s="101">
        <f>'Resumo Trimestres'!L35</f>
        <v>197660</v>
      </c>
      <c r="F49" s="100">
        <f>'Resumo Trimestres'!P35</f>
        <v>97080</v>
      </c>
      <c r="G49" s="102">
        <v>0</v>
      </c>
      <c r="H49" s="97">
        <f t="shared" si="0"/>
        <v>352050</v>
      </c>
      <c r="J49" s="682">
        <f>H49</f>
        <v>352050</v>
      </c>
      <c r="K49" s="683"/>
      <c r="L49" s="682"/>
      <c r="M49" s="683"/>
    </row>
    <row r="50" spans="2:15" ht="18.75" x14ac:dyDescent="0.25">
      <c r="B50" s="106" t="s">
        <v>546</v>
      </c>
      <c r="C50" s="101">
        <f>'Resumo Trimestres'!D36</f>
        <v>24007.199999999997</v>
      </c>
      <c r="D50" s="100">
        <f>'Resumo Trimestres'!H36</f>
        <v>0</v>
      </c>
      <c r="E50" s="101">
        <f>'Resumo Trimestres'!L36</f>
        <v>22984.63</v>
      </c>
      <c r="F50" s="100">
        <f>'Resumo Trimestres'!P36</f>
        <v>2107.0100000000002</v>
      </c>
      <c r="G50" s="102">
        <v>0</v>
      </c>
      <c r="H50" s="97">
        <f t="shared" si="0"/>
        <v>49098.840000000004</v>
      </c>
      <c r="J50" s="682">
        <f>H50</f>
        <v>49098.840000000004</v>
      </c>
      <c r="K50" s="683"/>
      <c r="L50" s="682"/>
      <c r="M50" s="683"/>
    </row>
    <row r="51" spans="2:15" ht="18.75" x14ac:dyDescent="0.25">
      <c r="B51" s="106" t="s">
        <v>512</v>
      </c>
      <c r="C51" s="101">
        <f>'Resumo Trimestres'!D37</f>
        <v>18000</v>
      </c>
      <c r="D51" s="100">
        <f>'Resumo Trimestres'!H37</f>
        <v>350500</v>
      </c>
      <c r="E51" s="101">
        <f>'Resumo Trimestres'!L37</f>
        <v>53500</v>
      </c>
      <c r="F51" s="100">
        <f>'Resumo Trimestres'!P37</f>
        <v>0</v>
      </c>
      <c r="G51" s="102">
        <v>0</v>
      </c>
      <c r="H51" s="97">
        <f t="shared" si="0"/>
        <v>422000</v>
      </c>
      <c r="J51" s="682">
        <f>H51</f>
        <v>422000</v>
      </c>
      <c r="K51" s="683"/>
      <c r="L51" s="682"/>
      <c r="M51" s="683"/>
    </row>
    <row r="52" spans="2:15" ht="18.75" x14ac:dyDescent="0.25">
      <c r="B52" s="106" t="s">
        <v>513</v>
      </c>
      <c r="C52" s="101">
        <f>'Resumo Trimestres'!D38</f>
        <v>45212.34</v>
      </c>
      <c r="D52" s="100">
        <f>'Resumo Trimestres'!H38</f>
        <v>44986.06</v>
      </c>
      <c r="E52" s="101">
        <f>'Resumo Trimestres'!L38</f>
        <v>259290</v>
      </c>
      <c r="F52" s="100">
        <f>'Resumo Trimestres'!P38</f>
        <v>95813.209999999992</v>
      </c>
      <c r="G52" s="102">
        <f>'Sem Data'!H51</f>
        <v>0</v>
      </c>
      <c r="H52" s="97">
        <f t="shared" si="0"/>
        <v>445301.61</v>
      </c>
      <c r="J52" s="682">
        <f>H52</f>
        <v>445301.61</v>
      </c>
      <c r="K52" s="683"/>
      <c r="L52" s="682"/>
      <c r="M52" s="683"/>
    </row>
    <row r="53" spans="2:15" ht="18.75" x14ac:dyDescent="0.25">
      <c r="B53" s="106" t="s">
        <v>514</v>
      </c>
      <c r="C53" s="101">
        <f>'Resumo Trimestres'!D39</f>
        <v>0</v>
      </c>
      <c r="D53" s="100">
        <f>'Resumo Trimestres'!H39</f>
        <v>40000</v>
      </c>
      <c r="E53" s="101">
        <f>'Resumo Trimestres'!L39</f>
        <v>0</v>
      </c>
      <c r="F53" s="100">
        <f>'Resumo Trimestres'!P39</f>
        <v>0</v>
      </c>
      <c r="G53" s="102">
        <v>0</v>
      </c>
      <c r="H53" s="97">
        <f t="shared" si="0"/>
        <v>40000</v>
      </c>
      <c r="J53" s="682">
        <f>H53</f>
        <v>40000</v>
      </c>
      <c r="K53" s="683"/>
      <c r="L53" s="682"/>
      <c r="M53" s="683"/>
    </row>
    <row r="54" spans="2:15" ht="18.75" x14ac:dyDescent="0.25">
      <c r="B54" s="106" t="s">
        <v>565</v>
      </c>
      <c r="C54" s="101">
        <f>'Resumo Trimestres'!D40</f>
        <v>0</v>
      </c>
      <c r="D54" s="100">
        <f>'Resumo Trimestres'!H40</f>
        <v>47100</v>
      </c>
      <c r="E54" s="101">
        <f>'Resumo Trimestres'!L40</f>
        <v>0</v>
      </c>
      <c r="F54" s="100">
        <f>'Resumo Trimestres'!P40</f>
        <v>0</v>
      </c>
      <c r="G54" s="102">
        <v>0</v>
      </c>
      <c r="H54" s="97">
        <f t="shared" si="0"/>
        <v>47100</v>
      </c>
      <c r="J54" s="682"/>
      <c r="K54" s="683"/>
      <c r="L54" s="682">
        <f>H54</f>
        <v>47100</v>
      </c>
      <c r="M54" s="683"/>
    </row>
    <row r="55" spans="2:15" ht="18.75" x14ac:dyDescent="0.25">
      <c r="B55" s="106" t="s">
        <v>515</v>
      </c>
      <c r="C55" s="101">
        <f>'Resumo Trimestres'!D41</f>
        <v>0</v>
      </c>
      <c r="D55" s="100">
        <f>'Resumo Trimestres'!H41</f>
        <v>10000</v>
      </c>
      <c r="E55" s="101">
        <f>'Resumo Trimestres'!L41</f>
        <v>0</v>
      </c>
      <c r="F55" s="100">
        <f>'Resumo Trimestres'!P41</f>
        <v>0</v>
      </c>
      <c r="G55" s="102">
        <v>0</v>
      </c>
      <c r="H55" s="97">
        <f t="shared" si="0"/>
        <v>10000</v>
      </c>
      <c r="J55" s="682"/>
      <c r="K55" s="683"/>
      <c r="L55" s="682">
        <f>H55</f>
        <v>10000</v>
      </c>
      <c r="M55" s="683"/>
    </row>
    <row r="56" spans="2:15" ht="18.75" x14ac:dyDescent="0.25">
      <c r="B56" s="106" t="s">
        <v>516</v>
      </c>
      <c r="C56" s="101">
        <f>'Resumo Trimestres'!D42</f>
        <v>2558813.4899999998</v>
      </c>
      <c r="D56" s="100">
        <f>'Resumo Trimestres'!H42</f>
        <v>560225.01</v>
      </c>
      <c r="E56" s="101">
        <f>'Resumo Trimestres'!L42</f>
        <v>241468.38</v>
      </c>
      <c r="F56" s="100">
        <f>'Resumo Trimestres'!P42</f>
        <v>2239034.14</v>
      </c>
      <c r="G56" s="102">
        <v>0</v>
      </c>
      <c r="H56" s="97">
        <f t="shared" si="0"/>
        <v>5599541.0199999996</v>
      </c>
      <c r="J56" s="682">
        <f t="shared" ref="J56:J62" si="1">H56</f>
        <v>5599541.0199999996</v>
      </c>
      <c r="K56" s="683"/>
      <c r="L56" s="682"/>
      <c r="M56" s="683"/>
    </row>
    <row r="57" spans="2:15" ht="18.75" x14ac:dyDescent="0.25">
      <c r="B57" s="106" t="s">
        <v>517</v>
      </c>
      <c r="C57" s="101">
        <f>'Resumo Trimestres'!D43</f>
        <v>0</v>
      </c>
      <c r="D57" s="100">
        <f>'Resumo Trimestres'!H43</f>
        <v>300000</v>
      </c>
      <c r="E57" s="101">
        <f>'Resumo Trimestres'!L43</f>
        <v>0</v>
      </c>
      <c r="F57" s="100">
        <f>'Resumo Trimestres'!P43</f>
        <v>0</v>
      </c>
      <c r="G57" s="102">
        <v>0</v>
      </c>
      <c r="H57" s="97">
        <f t="shared" si="0"/>
        <v>300000</v>
      </c>
      <c r="J57" s="682">
        <f t="shared" si="1"/>
        <v>300000</v>
      </c>
      <c r="K57" s="683"/>
      <c r="L57" s="682"/>
      <c r="M57" s="683"/>
    </row>
    <row r="58" spans="2:15" ht="18.75" x14ac:dyDescent="0.25">
      <c r="B58" s="106" t="s">
        <v>556</v>
      </c>
      <c r="C58" s="101">
        <f>'Resumo Trimestres'!D44</f>
        <v>112200.66</v>
      </c>
      <c r="D58" s="100">
        <f>'Resumo Trimestres'!H44</f>
        <v>0</v>
      </c>
      <c r="E58" s="101">
        <f>'Resumo Trimestres'!L44</f>
        <v>0</v>
      </c>
      <c r="F58" s="100">
        <f>'Resumo Trimestres'!P44</f>
        <v>0</v>
      </c>
      <c r="G58" s="102">
        <v>0</v>
      </c>
      <c r="H58" s="97">
        <f t="shared" si="0"/>
        <v>112200.66</v>
      </c>
      <c r="J58" s="682">
        <f t="shared" si="1"/>
        <v>112200.66</v>
      </c>
      <c r="K58" s="683"/>
      <c r="L58" s="682"/>
      <c r="M58" s="683"/>
    </row>
    <row r="59" spans="2:15" ht="18.75" x14ac:dyDescent="0.25">
      <c r="B59" s="106" t="s">
        <v>518</v>
      </c>
      <c r="C59" s="101">
        <f>'Resumo Trimestres'!D45</f>
        <v>1016375</v>
      </c>
      <c r="D59" s="100">
        <f>'Resumo Trimestres'!H45</f>
        <v>288982.3</v>
      </c>
      <c r="E59" s="101">
        <f>'Resumo Trimestres'!L45</f>
        <v>48397.9</v>
      </c>
      <c r="F59" s="100">
        <f>'Resumo Trimestres'!P45</f>
        <v>365286.86</v>
      </c>
      <c r="G59" s="102">
        <v>0</v>
      </c>
      <c r="H59" s="97">
        <f t="shared" si="0"/>
        <v>1719042.06</v>
      </c>
      <c r="J59" s="682">
        <f t="shared" si="1"/>
        <v>1719042.06</v>
      </c>
      <c r="K59" s="683"/>
      <c r="L59" s="682"/>
      <c r="M59" s="683"/>
      <c r="O59" s="127"/>
    </row>
    <row r="60" spans="2:15" ht="18.75" x14ac:dyDescent="0.25">
      <c r="B60" s="106" t="s">
        <v>519</v>
      </c>
      <c r="C60" s="101">
        <f>'Resumo Trimestres'!D46</f>
        <v>2006000</v>
      </c>
      <c r="D60" s="100">
        <f>'Resumo Trimestres'!H46</f>
        <v>233000</v>
      </c>
      <c r="E60" s="101">
        <f>'Resumo Trimestres'!L46</f>
        <v>450000</v>
      </c>
      <c r="F60" s="100">
        <f>'Resumo Trimestres'!P46</f>
        <v>29800</v>
      </c>
      <c r="G60" s="102">
        <v>0</v>
      </c>
      <c r="H60" s="97">
        <f t="shared" si="0"/>
        <v>2718800</v>
      </c>
      <c r="J60" s="682">
        <f t="shared" si="1"/>
        <v>2718800</v>
      </c>
      <c r="K60" s="683"/>
      <c r="L60" s="682"/>
      <c r="M60" s="683"/>
    </row>
    <row r="61" spans="2:15" ht="18.75" x14ac:dyDescent="0.25">
      <c r="B61" s="106" t="s">
        <v>520</v>
      </c>
      <c r="C61" s="101">
        <f>'Resumo Trimestres'!D47</f>
        <v>1601924.86</v>
      </c>
      <c r="D61" s="100">
        <f>'Resumo Trimestres'!H47</f>
        <v>0</v>
      </c>
      <c r="E61" s="101">
        <f>'Resumo Trimestres'!L47</f>
        <v>0</v>
      </c>
      <c r="F61" s="100">
        <f>'Resumo Trimestres'!P47</f>
        <v>0</v>
      </c>
      <c r="G61" s="102">
        <v>0</v>
      </c>
      <c r="H61" s="97">
        <f t="shared" si="0"/>
        <v>1601924.86</v>
      </c>
      <c r="J61" s="682">
        <f t="shared" si="1"/>
        <v>1601924.86</v>
      </c>
      <c r="K61" s="683"/>
      <c r="L61" s="682"/>
      <c r="M61" s="683"/>
    </row>
    <row r="62" spans="2:15" ht="19.5" thickBot="1" x14ac:dyDescent="0.3">
      <c r="B62" s="107" t="s">
        <v>521</v>
      </c>
      <c r="C62" s="109">
        <f>'Resumo Trimestres'!D48</f>
        <v>30000</v>
      </c>
      <c r="D62" s="100">
        <f>'Resumo Trimestres'!H48</f>
        <v>59227.59</v>
      </c>
      <c r="E62" s="101">
        <f>'Resumo Trimestres'!L48</f>
        <v>38962.5</v>
      </c>
      <c r="F62" s="100">
        <f>'Resumo Trimestres'!P48</f>
        <v>100000</v>
      </c>
      <c r="G62" s="103">
        <v>0</v>
      </c>
      <c r="H62" s="98">
        <f t="shared" si="0"/>
        <v>228190.09</v>
      </c>
      <c r="J62" s="688">
        <f t="shared" si="1"/>
        <v>228190.09</v>
      </c>
      <c r="K62" s="689"/>
      <c r="L62" s="688"/>
      <c r="M62" s="689"/>
    </row>
    <row r="63" spans="2:15" ht="19.5" thickBot="1" x14ac:dyDescent="0.3">
      <c r="B63" s="104" t="s">
        <v>568</v>
      </c>
      <c r="C63" s="108">
        <f>SUM(C41:C62)</f>
        <v>44500626.609999999</v>
      </c>
      <c r="D63" s="110">
        <f>SUM(D41:D62)</f>
        <v>63396428.729999989</v>
      </c>
      <c r="E63" s="108">
        <f>SUM(E41:E62)</f>
        <v>13595305.770000001</v>
      </c>
      <c r="F63" s="110">
        <f>SUM(F41:F62)</f>
        <v>10085038.9</v>
      </c>
      <c r="G63" s="108"/>
      <c r="H63" s="105">
        <f>SUM(H41:H62)</f>
        <v>133941417.34999999</v>
      </c>
      <c r="J63" s="690">
        <f>SUM(J41:K62)</f>
        <v>119270533.45</v>
      </c>
      <c r="K63" s="691"/>
      <c r="L63" s="690">
        <f>SUM(L41:M62)</f>
        <v>14670883.9</v>
      </c>
      <c r="M63" s="691"/>
    </row>
    <row r="65" spans="2:8" x14ac:dyDescent="0.25">
      <c r="B65" s="126"/>
      <c r="C65" s="126"/>
      <c r="D65" s="126"/>
      <c r="E65" s="126"/>
    </row>
    <row r="66" spans="2:8" x14ac:dyDescent="0.25">
      <c r="B66" s="128"/>
      <c r="C66" s="128"/>
      <c r="E66" s="127"/>
      <c r="H66" s="99"/>
    </row>
    <row r="67" spans="2:8" x14ac:dyDescent="0.25">
      <c r="B67" s="128"/>
      <c r="C67" s="128"/>
      <c r="D67" s="127"/>
      <c r="E67" s="127"/>
    </row>
    <row r="68" spans="2:8" x14ac:dyDescent="0.25">
      <c r="B68" s="128"/>
      <c r="C68" s="128"/>
      <c r="D68" s="127"/>
      <c r="E68" s="127"/>
    </row>
    <row r="69" spans="2:8" x14ac:dyDescent="0.25">
      <c r="B69" s="128"/>
      <c r="C69" s="128"/>
      <c r="E69" s="127"/>
      <c r="H69" s="127"/>
    </row>
    <row r="70" spans="2:8" x14ac:dyDescent="0.25">
      <c r="B70" s="128"/>
      <c r="C70" s="128"/>
      <c r="E70" s="127"/>
    </row>
    <row r="71" spans="2:8" x14ac:dyDescent="0.25">
      <c r="B71" s="128"/>
      <c r="C71" s="128"/>
      <c r="E71" s="127"/>
    </row>
    <row r="72" spans="2:8" x14ac:dyDescent="0.25">
      <c r="B72" s="128"/>
      <c r="C72" s="128"/>
      <c r="E72" s="127"/>
    </row>
    <row r="73" spans="2:8" x14ac:dyDescent="0.25">
      <c r="B73" s="128"/>
      <c r="C73" s="128"/>
      <c r="E73" s="127"/>
    </row>
    <row r="74" spans="2:8" x14ac:dyDescent="0.25">
      <c r="B74" s="128"/>
      <c r="C74" s="128"/>
      <c r="E74" s="127"/>
    </row>
    <row r="75" spans="2:8" x14ac:dyDescent="0.25">
      <c r="B75" s="128"/>
      <c r="C75" s="128"/>
      <c r="E75" s="127"/>
    </row>
    <row r="76" spans="2:8" x14ac:dyDescent="0.25">
      <c r="B76" s="128"/>
      <c r="C76" s="128"/>
      <c r="E76" s="127"/>
    </row>
    <row r="77" spans="2:8" x14ac:dyDescent="0.25">
      <c r="B77" s="128"/>
      <c r="C77" s="128"/>
      <c r="E77" s="127"/>
    </row>
    <row r="78" spans="2:8" x14ac:dyDescent="0.25">
      <c r="B78" s="128"/>
      <c r="C78" s="128"/>
      <c r="E78" s="127"/>
    </row>
    <row r="79" spans="2:8" x14ac:dyDescent="0.25">
      <c r="B79" s="128"/>
      <c r="C79" s="128"/>
      <c r="E79" s="127"/>
    </row>
    <row r="80" spans="2:8" x14ac:dyDescent="0.25">
      <c r="B80" s="128"/>
      <c r="C80" s="128"/>
      <c r="E80" s="127"/>
    </row>
    <row r="81" spans="2:5" x14ac:dyDescent="0.25">
      <c r="B81" s="128"/>
      <c r="C81" s="128"/>
      <c r="E81" s="127"/>
    </row>
    <row r="82" spans="2:5" x14ac:dyDescent="0.25">
      <c r="B82" s="128"/>
      <c r="C82" s="128"/>
      <c r="E82" s="127"/>
    </row>
    <row r="83" spans="2:5" x14ac:dyDescent="0.25">
      <c r="B83" s="128"/>
      <c r="C83" s="128"/>
      <c r="E83" s="127"/>
    </row>
    <row r="84" spans="2:5" x14ac:dyDescent="0.25">
      <c r="B84" s="128"/>
      <c r="C84" s="128"/>
      <c r="E84" s="127"/>
    </row>
    <row r="85" spans="2:5" x14ac:dyDescent="0.25">
      <c r="B85" s="128"/>
      <c r="C85" s="128"/>
      <c r="E85" s="127"/>
    </row>
    <row r="86" spans="2:5" x14ac:dyDescent="0.25">
      <c r="B86" s="128"/>
      <c r="C86" s="128"/>
      <c r="E86" s="127"/>
    </row>
    <row r="87" spans="2:5" x14ac:dyDescent="0.25">
      <c r="B87" s="128"/>
      <c r="C87" s="128"/>
      <c r="E87" s="127"/>
    </row>
    <row r="88" spans="2:5" x14ac:dyDescent="0.25">
      <c r="B88" s="128"/>
      <c r="C88" s="128"/>
      <c r="E88" s="127"/>
    </row>
    <row r="89" spans="2:5" x14ac:dyDescent="0.25">
      <c r="B89" s="129"/>
      <c r="C89" s="129"/>
      <c r="E89" s="127"/>
    </row>
  </sheetData>
  <sheetProtection algorithmName="SHA-512" hashValue="qBUIeD27o4a/fNXlYfkq0+m2QvEx10QRrlUlIR0nmsgKfe2yVknTJtNbDYHaH0Af4tn5lzMw56Yt8ClS+gaoOg==" saltValue="xO3LsNK5xWjlKPZ+DDlPVg==" spinCount="100000" sheet="1" objects="1" scenarios="1" selectLockedCells="1"/>
  <mergeCells count="49">
    <mergeCell ref="J62:K62"/>
    <mergeCell ref="L62:M62"/>
    <mergeCell ref="J63:K63"/>
    <mergeCell ref="L63:M63"/>
    <mergeCell ref="J60:K60"/>
    <mergeCell ref="L60:M60"/>
    <mergeCell ref="J61:K61"/>
    <mergeCell ref="L61:M61"/>
    <mergeCell ref="L42:M42"/>
    <mergeCell ref="L41:M41"/>
    <mergeCell ref="L39:M40"/>
    <mergeCell ref="L47:M47"/>
    <mergeCell ref="L46:M46"/>
    <mergeCell ref="L45:M45"/>
    <mergeCell ref="L44:M44"/>
    <mergeCell ref="L43:M43"/>
    <mergeCell ref="L52:M52"/>
    <mergeCell ref="L51:M51"/>
    <mergeCell ref="L50:M50"/>
    <mergeCell ref="L49:M49"/>
    <mergeCell ref="L48:M48"/>
    <mergeCell ref="L58:M58"/>
    <mergeCell ref="L59:M59"/>
    <mergeCell ref="L53:M53"/>
    <mergeCell ref="L54:M54"/>
    <mergeCell ref="L55:M55"/>
    <mergeCell ref="L56:M56"/>
    <mergeCell ref="L57:M57"/>
    <mergeCell ref="J59:K59"/>
    <mergeCell ref="J53:K53"/>
    <mergeCell ref="J54:K54"/>
    <mergeCell ref="J55:K55"/>
    <mergeCell ref="J56:K56"/>
    <mergeCell ref="J57:K57"/>
    <mergeCell ref="J49:K49"/>
    <mergeCell ref="J50:K50"/>
    <mergeCell ref="J51:K51"/>
    <mergeCell ref="J52:K52"/>
    <mergeCell ref="J58:K58"/>
    <mergeCell ref="J44:K44"/>
    <mergeCell ref="J45:K45"/>
    <mergeCell ref="J46:K46"/>
    <mergeCell ref="J47:K47"/>
    <mergeCell ref="J48:K48"/>
    <mergeCell ref="B39:H39"/>
    <mergeCell ref="J41:K41"/>
    <mergeCell ref="J42:K42"/>
    <mergeCell ref="J39:K40"/>
    <mergeCell ref="J43:K43"/>
  </mergeCells>
  <pageMargins left="0.511811024" right="0.511811024" top="0.78740157499999996" bottom="0.78740157499999996" header="0.31496062000000002" footer="0.31496062000000002"/>
  <pageSetup paperSize="9" scale="59"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4"/>
  <sheetViews>
    <sheetView showGridLines="0" zoomScale="80" zoomScaleNormal="80" workbookViewId="0">
      <selection activeCell="F275" sqref="F275"/>
    </sheetView>
  </sheetViews>
  <sheetFormatPr defaultRowHeight="15" x14ac:dyDescent="0.25"/>
  <cols>
    <col min="1" max="1" width="3.7109375" customWidth="1"/>
    <col min="2" max="2" width="23.7109375" style="2" customWidth="1"/>
    <col min="3" max="3" width="23.7109375" customWidth="1"/>
    <col min="4" max="4" width="50.7109375" customWidth="1"/>
    <col min="5" max="5" width="23.7109375" customWidth="1"/>
    <col min="6" max="6" width="90.7109375" style="5" customWidth="1"/>
    <col min="7" max="7" width="30.7109375" style="5" customWidth="1"/>
    <col min="8" max="8" width="27.7109375" style="5" customWidth="1"/>
    <col min="9" max="9" width="27.7109375" style="12" customWidth="1"/>
    <col min="10" max="11" width="15.7109375" customWidth="1"/>
    <col min="12" max="12" width="13.85546875" style="115" bestFit="1" customWidth="1"/>
    <col min="15" max="17" width="12.42578125" bestFit="1" customWidth="1"/>
  </cols>
  <sheetData>
    <row r="1" spans="2:12" ht="15" customHeight="1" thickBot="1" x14ac:dyDescent="0.3"/>
    <row r="2" spans="2:12" ht="39.75" customHeight="1" thickBot="1" x14ac:dyDescent="0.3">
      <c r="B2" s="870" t="s">
        <v>117</v>
      </c>
      <c r="C2" s="871"/>
      <c r="D2" s="871"/>
      <c r="E2" s="871"/>
      <c r="F2" s="871"/>
      <c r="G2" s="871"/>
      <c r="H2" s="871"/>
      <c r="I2" s="871"/>
      <c r="J2" s="871"/>
      <c r="K2" s="872"/>
    </row>
    <row r="3" spans="2:12" ht="54" customHeight="1" thickBot="1" x14ac:dyDescent="0.3">
      <c r="B3" s="149" t="s">
        <v>11</v>
      </c>
      <c r="C3" s="150" t="s">
        <v>0</v>
      </c>
      <c r="D3" s="150" t="s">
        <v>12</v>
      </c>
      <c r="E3" s="150" t="s">
        <v>13</v>
      </c>
      <c r="F3" s="150" t="s">
        <v>14</v>
      </c>
      <c r="G3" s="150" t="s">
        <v>15</v>
      </c>
      <c r="H3" s="150" t="s">
        <v>620</v>
      </c>
      <c r="I3" s="151" t="s">
        <v>31</v>
      </c>
      <c r="J3" s="150" t="s">
        <v>532</v>
      </c>
      <c r="K3" s="152" t="s">
        <v>621</v>
      </c>
    </row>
    <row r="4" spans="2:12" ht="80.099999999999994" customHeight="1" x14ac:dyDescent="0.25">
      <c r="B4" s="612" t="s">
        <v>209</v>
      </c>
      <c r="C4" s="613" t="s">
        <v>210</v>
      </c>
      <c r="D4" s="614" t="s">
        <v>468</v>
      </c>
      <c r="E4" s="443" t="s">
        <v>19</v>
      </c>
      <c r="F4" s="614" t="s">
        <v>339</v>
      </c>
      <c r="G4" s="360">
        <v>1699267</v>
      </c>
      <c r="H4" s="215">
        <v>1699267</v>
      </c>
      <c r="I4" s="36">
        <v>45312</v>
      </c>
      <c r="J4" s="443" t="str">
        <f t="shared" ref="J4:J27" si="0">IF(AND(I4&gt;=$C$53,I4&lt;=$D$53),"1º Trimestre",IF(AND(I4&gt;=$C$54,I4&lt;=$D$54),"2º Trimestre",IF(AND(I4&gt;=$C$55,I4&lt;=$D$55),"3º Trimestre",IF(AND(I4&gt;=$C$56,I4&lt;=$D$56),"4º Trimestre","-"))))</f>
        <v>1º Trimestre</v>
      </c>
      <c r="K4" s="87"/>
    </row>
    <row r="5" spans="2:12" ht="80.099999999999994" customHeight="1" x14ac:dyDescent="0.25">
      <c r="B5" s="158" t="s">
        <v>217</v>
      </c>
      <c r="C5" s="159" t="s">
        <v>210</v>
      </c>
      <c r="D5" s="161" t="s">
        <v>580</v>
      </c>
      <c r="E5" s="159" t="s">
        <v>19</v>
      </c>
      <c r="F5" s="161" t="s">
        <v>581</v>
      </c>
      <c r="G5" s="112">
        <v>405396.25</v>
      </c>
      <c r="H5" s="173">
        <v>405396.25</v>
      </c>
      <c r="I5" s="162">
        <v>45314</v>
      </c>
      <c r="J5" s="428" t="str">
        <f t="shared" si="0"/>
        <v>1º Trimestre</v>
      </c>
      <c r="K5" s="436"/>
      <c r="L5" s="118" t="s">
        <v>627</v>
      </c>
    </row>
    <row r="6" spans="2:12" ht="80.099999999999994" customHeight="1" x14ac:dyDescent="0.25">
      <c r="B6" s="158" t="s">
        <v>236</v>
      </c>
      <c r="C6" s="159" t="s">
        <v>210</v>
      </c>
      <c r="D6" s="161" t="s">
        <v>625</v>
      </c>
      <c r="E6" s="159" t="s">
        <v>19</v>
      </c>
      <c r="F6" s="161" t="s">
        <v>626</v>
      </c>
      <c r="G6" s="173">
        <v>100000</v>
      </c>
      <c r="H6" s="173">
        <v>100000</v>
      </c>
      <c r="I6" s="162">
        <v>45319</v>
      </c>
      <c r="J6" s="428" t="str">
        <f t="shared" si="0"/>
        <v>1º Trimestre</v>
      </c>
      <c r="K6" s="436"/>
    </row>
    <row r="7" spans="2:12" ht="279.95" customHeight="1" x14ac:dyDescent="0.25">
      <c r="B7" s="606" t="s">
        <v>209</v>
      </c>
      <c r="C7" s="609" t="s">
        <v>210</v>
      </c>
      <c r="D7" s="605" t="s">
        <v>579</v>
      </c>
      <c r="E7" s="428" t="s">
        <v>19</v>
      </c>
      <c r="F7" s="605" t="s">
        <v>578</v>
      </c>
      <c r="G7" s="434">
        <v>244388</v>
      </c>
      <c r="H7" s="76" t="s">
        <v>715</v>
      </c>
      <c r="I7" s="40">
        <v>45319</v>
      </c>
      <c r="J7" s="428" t="str">
        <f t="shared" si="0"/>
        <v>1º Trimestre</v>
      </c>
      <c r="K7" s="436"/>
      <c r="L7" s="118"/>
    </row>
    <row r="8" spans="2:12" ht="80.099999999999994" customHeight="1" x14ac:dyDescent="0.25">
      <c r="B8" s="606" t="s">
        <v>209</v>
      </c>
      <c r="C8" s="605" t="s">
        <v>210</v>
      </c>
      <c r="D8" s="605" t="s">
        <v>211</v>
      </c>
      <c r="E8" s="428">
        <v>158</v>
      </c>
      <c r="F8" s="605" t="s">
        <v>212</v>
      </c>
      <c r="G8" s="434">
        <v>1416800</v>
      </c>
      <c r="H8" s="65">
        <v>1416800</v>
      </c>
      <c r="I8" s="466">
        <v>45352</v>
      </c>
      <c r="J8" s="428" t="str">
        <f t="shared" si="0"/>
        <v>1º Trimestre</v>
      </c>
      <c r="K8" s="436"/>
    </row>
    <row r="9" spans="2:12" ht="80.099999999999994" customHeight="1" x14ac:dyDescent="0.25">
      <c r="B9" s="606" t="s">
        <v>209</v>
      </c>
      <c r="C9" s="605" t="s">
        <v>210</v>
      </c>
      <c r="D9" s="605" t="s">
        <v>213</v>
      </c>
      <c r="E9" s="428">
        <v>4</v>
      </c>
      <c r="F9" s="605" t="s">
        <v>214</v>
      </c>
      <c r="G9" s="434">
        <v>599.20000000000005</v>
      </c>
      <c r="H9" s="65">
        <v>599.20000000000005</v>
      </c>
      <c r="I9" s="40">
        <v>45352</v>
      </c>
      <c r="J9" s="428" t="str">
        <f t="shared" si="0"/>
        <v>1º Trimestre</v>
      </c>
      <c r="K9" s="436"/>
      <c r="L9" s="118"/>
    </row>
    <row r="10" spans="2:12" ht="80.099999999999994" customHeight="1" x14ac:dyDescent="0.25">
      <c r="B10" s="158" t="s">
        <v>217</v>
      </c>
      <c r="C10" s="161" t="s">
        <v>210</v>
      </c>
      <c r="D10" s="161" t="s">
        <v>223</v>
      </c>
      <c r="E10" s="164" t="s">
        <v>19</v>
      </c>
      <c r="F10" s="161" t="s">
        <v>222</v>
      </c>
      <c r="G10" s="112">
        <v>52430</v>
      </c>
      <c r="H10" s="173">
        <v>52430</v>
      </c>
      <c r="I10" s="162">
        <v>45352</v>
      </c>
      <c r="J10" s="428" t="str">
        <f t="shared" si="0"/>
        <v>1º Trimestre</v>
      </c>
      <c r="K10" s="436"/>
    </row>
    <row r="11" spans="2:12" ht="60" customHeight="1" x14ac:dyDescent="0.25">
      <c r="B11" s="158" t="s">
        <v>217</v>
      </c>
      <c r="C11" s="161" t="s">
        <v>210</v>
      </c>
      <c r="D11" s="161" t="s">
        <v>225</v>
      </c>
      <c r="E11" s="164" t="s">
        <v>19</v>
      </c>
      <c r="F11" s="161" t="s">
        <v>222</v>
      </c>
      <c r="G11" s="112">
        <v>333.84</v>
      </c>
      <c r="H11" s="173">
        <v>674.1</v>
      </c>
      <c r="I11" s="162">
        <v>45352</v>
      </c>
      <c r="J11" s="428" t="str">
        <f t="shared" si="0"/>
        <v>1º Trimestre</v>
      </c>
      <c r="K11" s="436"/>
    </row>
    <row r="12" spans="2:12" ht="60" customHeight="1" x14ac:dyDescent="0.25">
      <c r="B12" s="158" t="s">
        <v>217</v>
      </c>
      <c r="C12" s="161" t="s">
        <v>210</v>
      </c>
      <c r="D12" s="161" t="s">
        <v>226</v>
      </c>
      <c r="E12" s="164" t="s">
        <v>19</v>
      </c>
      <c r="F12" s="161" t="s">
        <v>222</v>
      </c>
      <c r="G12" s="112">
        <v>2782</v>
      </c>
      <c r="H12" s="173">
        <v>2782</v>
      </c>
      <c r="I12" s="162">
        <v>45352</v>
      </c>
      <c r="J12" s="428" t="str">
        <f t="shared" si="0"/>
        <v>1º Trimestre</v>
      </c>
      <c r="K12" s="436"/>
      <c r="L12" s="118"/>
    </row>
    <row r="13" spans="2:12" ht="60" customHeight="1" x14ac:dyDescent="0.25">
      <c r="B13" s="158" t="s">
        <v>217</v>
      </c>
      <c r="C13" s="161" t="s">
        <v>210</v>
      </c>
      <c r="D13" s="161" t="s">
        <v>227</v>
      </c>
      <c r="E13" s="164" t="s">
        <v>19</v>
      </c>
      <c r="F13" s="161" t="s">
        <v>228</v>
      </c>
      <c r="G13" s="112">
        <v>53500</v>
      </c>
      <c r="H13" s="173">
        <v>53500</v>
      </c>
      <c r="I13" s="162">
        <v>45352</v>
      </c>
      <c r="J13" s="428" t="str">
        <f t="shared" si="0"/>
        <v>1º Trimestre</v>
      </c>
      <c r="K13" s="436"/>
      <c r="L13" s="118"/>
    </row>
    <row r="14" spans="2:12" ht="60" customHeight="1" x14ac:dyDescent="0.25">
      <c r="B14" s="158" t="s">
        <v>217</v>
      </c>
      <c r="C14" s="161" t="s">
        <v>210</v>
      </c>
      <c r="D14" s="161" t="s">
        <v>229</v>
      </c>
      <c r="E14" s="164" t="s">
        <v>19</v>
      </c>
      <c r="F14" s="161" t="s">
        <v>230</v>
      </c>
      <c r="G14" s="112">
        <v>23540</v>
      </c>
      <c r="H14" s="173">
        <v>23540</v>
      </c>
      <c r="I14" s="162">
        <v>45352</v>
      </c>
      <c r="J14" s="428" t="str">
        <f t="shared" si="0"/>
        <v>1º Trimestre</v>
      </c>
      <c r="K14" s="436"/>
      <c r="L14" s="118"/>
    </row>
    <row r="15" spans="2:12" ht="60" customHeight="1" x14ac:dyDescent="0.25">
      <c r="B15" s="158" t="s">
        <v>217</v>
      </c>
      <c r="C15" s="161" t="s">
        <v>210</v>
      </c>
      <c r="D15" s="161" t="s">
        <v>231</v>
      </c>
      <c r="E15" s="164" t="s">
        <v>19</v>
      </c>
      <c r="F15" s="161" t="s">
        <v>232</v>
      </c>
      <c r="G15" s="112">
        <v>1140</v>
      </c>
      <c r="H15" s="173">
        <v>1140</v>
      </c>
      <c r="I15" s="162">
        <v>45352</v>
      </c>
      <c r="J15" s="428" t="str">
        <f t="shared" si="0"/>
        <v>1º Trimestre</v>
      </c>
      <c r="K15" s="436"/>
      <c r="L15" s="118"/>
    </row>
    <row r="16" spans="2:12" ht="60" customHeight="1" x14ac:dyDescent="0.25">
      <c r="B16" s="158" t="s">
        <v>217</v>
      </c>
      <c r="C16" s="161" t="s">
        <v>210</v>
      </c>
      <c r="D16" s="161" t="s">
        <v>624</v>
      </c>
      <c r="E16" s="164" t="s">
        <v>19</v>
      </c>
      <c r="F16" s="161" t="s">
        <v>233</v>
      </c>
      <c r="G16" s="173">
        <v>1198.8</v>
      </c>
      <c r="H16" s="173">
        <v>1282.72</v>
      </c>
      <c r="I16" s="366">
        <v>45352</v>
      </c>
      <c r="J16" s="428" t="str">
        <f t="shared" si="0"/>
        <v>1º Trimestre</v>
      </c>
      <c r="K16" s="436"/>
      <c r="L16" s="118"/>
    </row>
    <row r="17" spans="2:12" ht="123" customHeight="1" thickBot="1" x14ac:dyDescent="0.3">
      <c r="B17" s="165" t="s">
        <v>209</v>
      </c>
      <c r="C17" s="166" t="s">
        <v>210</v>
      </c>
      <c r="D17" s="166" t="s">
        <v>605</v>
      </c>
      <c r="E17" s="168" t="s">
        <v>19</v>
      </c>
      <c r="F17" s="166" t="s">
        <v>606</v>
      </c>
      <c r="G17" s="180">
        <v>157291</v>
      </c>
      <c r="H17" s="167">
        <v>157291</v>
      </c>
      <c r="I17" s="181">
        <v>45378</v>
      </c>
      <c r="J17" s="432" t="str">
        <f t="shared" si="0"/>
        <v>1º Trimestre</v>
      </c>
      <c r="K17" s="157"/>
    </row>
    <row r="18" spans="2:12" ht="80.099999999999994" customHeight="1" x14ac:dyDescent="0.25">
      <c r="B18" s="621" t="s">
        <v>236</v>
      </c>
      <c r="C18" s="619" t="s">
        <v>210</v>
      </c>
      <c r="D18" s="623" t="s">
        <v>591</v>
      </c>
      <c r="E18" s="456" t="s">
        <v>19</v>
      </c>
      <c r="F18" s="623" t="s">
        <v>590</v>
      </c>
      <c r="G18" s="55">
        <v>1093333.33</v>
      </c>
      <c r="H18" s="217">
        <v>1093333.33</v>
      </c>
      <c r="I18" s="454">
        <v>45410</v>
      </c>
      <c r="J18" s="460" t="str">
        <f t="shared" si="0"/>
        <v>2º Trimestre</v>
      </c>
      <c r="K18" s="193"/>
    </row>
    <row r="19" spans="2:12" ht="80.099999999999994" customHeight="1" x14ac:dyDescent="0.25">
      <c r="B19" s="622" t="s">
        <v>209</v>
      </c>
      <c r="C19" s="624" t="s">
        <v>210</v>
      </c>
      <c r="D19" s="624" t="s">
        <v>215</v>
      </c>
      <c r="E19" s="457">
        <v>158</v>
      </c>
      <c r="F19" s="624" t="s">
        <v>216</v>
      </c>
      <c r="G19" s="56">
        <v>1352480</v>
      </c>
      <c r="H19" s="218">
        <v>1352480</v>
      </c>
      <c r="I19" s="455">
        <v>45444</v>
      </c>
      <c r="J19" s="457" t="str">
        <f t="shared" si="0"/>
        <v>2º Trimestre</v>
      </c>
      <c r="K19" s="194"/>
    </row>
    <row r="20" spans="2:12" ht="140.1" customHeight="1" x14ac:dyDescent="0.25">
      <c r="B20" s="622" t="s">
        <v>236</v>
      </c>
      <c r="C20" s="620" t="s">
        <v>210</v>
      </c>
      <c r="D20" s="624" t="s">
        <v>364</v>
      </c>
      <c r="E20" s="457" t="s">
        <v>19</v>
      </c>
      <c r="F20" s="624" t="s">
        <v>365</v>
      </c>
      <c r="G20" s="56">
        <v>868433.4</v>
      </c>
      <c r="H20" s="218">
        <v>868433.4</v>
      </c>
      <c r="I20" s="455">
        <v>45473</v>
      </c>
      <c r="J20" s="457" t="str">
        <f t="shared" si="0"/>
        <v>2º Trimestre</v>
      </c>
      <c r="K20" s="194"/>
    </row>
    <row r="21" spans="2:12" ht="130.5" customHeight="1" thickBot="1" x14ac:dyDescent="0.3">
      <c r="B21" s="196" t="s">
        <v>236</v>
      </c>
      <c r="C21" s="197" t="s">
        <v>210</v>
      </c>
      <c r="D21" s="631" t="s">
        <v>366</v>
      </c>
      <c r="E21" s="197" t="s">
        <v>19</v>
      </c>
      <c r="F21" s="631" t="s">
        <v>367</v>
      </c>
      <c r="G21" s="198">
        <v>701235</v>
      </c>
      <c r="H21" s="469">
        <v>701235</v>
      </c>
      <c r="I21" s="471">
        <v>45473</v>
      </c>
      <c r="J21" s="197" t="str">
        <f t="shared" si="0"/>
        <v>2º Trimestre</v>
      </c>
      <c r="K21" s="199"/>
    </row>
    <row r="22" spans="2:12" ht="90.75" customHeight="1" x14ac:dyDescent="0.25">
      <c r="B22" s="612" t="s">
        <v>236</v>
      </c>
      <c r="C22" s="613" t="s">
        <v>210</v>
      </c>
      <c r="D22" s="614" t="s">
        <v>348</v>
      </c>
      <c r="E22" s="443" t="s">
        <v>19</v>
      </c>
      <c r="F22" s="614" t="s">
        <v>349</v>
      </c>
      <c r="G22" s="360">
        <v>62108.93</v>
      </c>
      <c r="H22" s="215">
        <v>62108.93</v>
      </c>
      <c r="I22" s="472">
        <v>45479</v>
      </c>
      <c r="J22" s="443" t="str">
        <f t="shared" si="0"/>
        <v>3º Trimestre</v>
      </c>
      <c r="K22" s="87"/>
    </row>
    <row r="23" spans="2:12" ht="140.1" customHeight="1" thickBot="1" x14ac:dyDescent="0.3">
      <c r="B23" s="608" t="s">
        <v>209</v>
      </c>
      <c r="C23" s="607" t="s">
        <v>210</v>
      </c>
      <c r="D23" s="607" t="s">
        <v>629</v>
      </c>
      <c r="E23" s="432" t="s">
        <v>19</v>
      </c>
      <c r="F23" s="607" t="s">
        <v>630</v>
      </c>
      <c r="G23" s="435">
        <v>989026.68</v>
      </c>
      <c r="H23" s="54">
        <v>989026.68</v>
      </c>
      <c r="I23" s="45">
        <v>45564</v>
      </c>
      <c r="J23" s="432" t="str">
        <f t="shared" si="0"/>
        <v>3º Trimestre</v>
      </c>
      <c r="K23" s="437"/>
    </row>
    <row r="24" spans="2:12" ht="99.95" customHeight="1" x14ac:dyDescent="0.25">
      <c r="B24" s="182" t="s">
        <v>466</v>
      </c>
      <c r="C24" s="183" t="s">
        <v>210</v>
      </c>
      <c r="D24" s="668" t="s">
        <v>570</v>
      </c>
      <c r="E24" s="183" t="s">
        <v>19</v>
      </c>
      <c r="F24" s="668" t="s">
        <v>571</v>
      </c>
      <c r="G24" s="184">
        <v>298915.20000000001</v>
      </c>
      <c r="H24" s="219">
        <v>298915.20000000001</v>
      </c>
      <c r="I24" s="201">
        <v>45569</v>
      </c>
      <c r="J24" s="456" t="str">
        <f t="shared" si="0"/>
        <v>4º Trimestre</v>
      </c>
      <c r="K24" s="193"/>
    </row>
    <row r="25" spans="2:12" ht="80.099999999999994" customHeight="1" x14ac:dyDescent="0.25">
      <c r="B25" s="625" t="s">
        <v>217</v>
      </c>
      <c r="C25" s="628" t="s">
        <v>210</v>
      </c>
      <c r="D25" s="628" t="s">
        <v>322</v>
      </c>
      <c r="E25" s="460" t="s">
        <v>19</v>
      </c>
      <c r="F25" s="628" t="s">
        <v>323</v>
      </c>
      <c r="G25" s="202">
        <v>1923.86</v>
      </c>
      <c r="H25" s="470">
        <v>1923.86</v>
      </c>
      <c r="I25" s="203">
        <v>45572</v>
      </c>
      <c r="J25" s="460" t="str">
        <f t="shared" si="0"/>
        <v>4º Trimestre</v>
      </c>
      <c r="K25" s="195"/>
    </row>
    <row r="26" spans="2:12" ht="60" customHeight="1" x14ac:dyDescent="0.25">
      <c r="B26" s="185" t="s">
        <v>217</v>
      </c>
      <c r="C26" s="205" t="s">
        <v>210</v>
      </c>
      <c r="D26" s="205" t="s">
        <v>631</v>
      </c>
      <c r="E26" s="186" t="s">
        <v>19</v>
      </c>
      <c r="F26" s="205" t="s">
        <v>222</v>
      </c>
      <c r="G26" s="187">
        <v>1980.19</v>
      </c>
      <c r="H26" s="220">
        <v>1980.19</v>
      </c>
      <c r="I26" s="206">
        <v>45586</v>
      </c>
      <c r="J26" s="457" t="str">
        <f t="shared" si="0"/>
        <v>4º Trimestre</v>
      </c>
      <c r="K26" s="154"/>
    </row>
    <row r="27" spans="2:12" ht="159.94999999999999" customHeight="1" x14ac:dyDescent="0.25">
      <c r="B27" s="622" t="s">
        <v>217</v>
      </c>
      <c r="C27" s="624" t="s">
        <v>210</v>
      </c>
      <c r="D27" s="624" t="s">
        <v>224</v>
      </c>
      <c r="E27" s="204" t="s">
        <v>19</v>
      </c>
      <c r="F27" s="624" t="s">
        <v>222</v>
      </c>
      <c r="G27" s="56">
        <v>374.48</v>
      </c>
      <c r="H27" s="367" t="s">
        <v>713</v>
      </c>
      <c r="I27" s="10">
        <v>45597</v>
      </c>
      <c r="J27" s="457" t="str">
        <f t="shared" si="0"/>
        <v>4º Trimestre</v>
      </c>
      <c r="K27" s="154"/>
      <c r="L27" s="368"/>
    </row>
    <row r="28" spans="2:12" ht="159.94999999999999" customHeight="1" x14ac:dyDescent="0.25">
      <c r="B28" s="185" t="s">
        <v>209</v>
      </c>
      <c r="C28" s="186" t="s">
        <v>210</v>
      </c>
      <c r="D28" s="205" t="s">
        <v>342</v>
      </c>
      <c r="E28" s="186" t="s">
        <v>19</v>
      </c>
      <c r="F28" s="205" t="s">
        <v>343</v>
      </c>
      <c r="G28" s="187">
        <v>33198.6</v>
      </c>
      <c r="H28" s="220">
        <v>33198.6</v>
      </c>
      <c r="I28" s="206">
        <v>45614</v>
      </c>
      <c r="J28" s="457" t="str">
        <f t="shared" ref="J28:J49" si="1">IF(AND(I28&gt;=$C$53,I28&lt;=$D$53),"1º Trimestre",IF(AND(I28&gt;=$C$54,I28&lt;=$D$54),"2º Trimestre",IF(AND(I28&gt;=$C$55,I28&lt;=$D$55),"3º Trimestre",IF(AND(I28&gt;=$C$56,I28&lt;=$D$56),"4º Trimestre","-"))))</f>
        <v>4º Trimestre</v>
      </c>
      <c r="K28" s="154"/>
      <c r="L28" s="118" t="s">
        <v>646</v>
      </c>
    </row>
    <row r="29" spans="2:12" ht="80.099999999999994" customHeight="1" x14ac:dyDescent="0.25">
      <c r="B29" s="185" t="s">
        <v>236</v>
      </c>
      <c r="C29" s="186" t="s">
        <v>210</v>
      </c>
      <c r="D29" s="205" t="s">
        <v>368</v>
      </c>
      <c r="E29" s="186" t="s">
        <v>19</v>
      </c>
      <c r="F29" s="205" t="s">
        <v>369</v>
      </c>
      <c r="G29" s="187">
        <v>0</v>
      </c>
      <c r="H29" s="220">
        <v>0</v>
      </c>
      <c r="I29" s="188">
        <v>45627</v>
      </c>
      <c r="J29" s="457" t="str">
        <f t="shared" si="1"/>
        <v>4º Trimestre</v>
      </c>
      <c r="K29" s="154"/>
    </row>
    <row r="30" spans="2:12" ht="80.099999999999994" customHeight="1" x14ac:dyDescent="0.25">
      <c r="B30" s="622" t="s">
        <v>217</v>
      </c>
      <c r="C30" s="624" t="s">
        <v>210</v>
      </c>
      <c r="D30" s="624" t="s">
        <v>370</v>
      </c>
      <c r="E30" s="457" t="s">
        <v>19</v>
      </c>
      <c r="F30" s="624" t="s">
        <v>371</v>
      </c>
      <c r="G30" s="56">
        <v>13074.97</v>
      </c>
      <c r="H30" s="367" t="s">
        <v>714</v>
      </c>
      <c r="I30" s="455">
        <v>45627</v>
      </c>
      <c r="J30" s="457" t="str">
        <f t="shared" si="1"/>
        <v>4º Trimestre</v>
      </c>
      <c r="K30" s="154"/>
    </row>
    <row r="31" spans="2:12" ht="80.099999999999994" customHeight="1" x14ac:dyDescent="0.25">
      <c r="B31" s="185" t="s">
        <v>236</v>
      </c>
      <c r="C31" s="186" t="s">
        <v>210</v>
      </c>
      <c r="D31" s="205" t="s">
        <v>360</v>
      </c>
      <c r="E31" s="186">
        <v>2</v>
      </c>
      <c r="F31" s="205" t="s">
        <v>361</v>
      </c>
      <c r="G31" s="187">
        <v>86898.71</v>
      </c>
      <c r="H31" s="220">
        <v>86898.71</v>
      </c>
      <c r="I31" s="188">
        <v>45629</v>
      </c>
      <c r="J31" s="457" t="str">
        <f t="shared" si="1"/>
        <v>4º Trimestre</v>
      </c>
      <c r="K31" s="154"/>
    </row>
    <row r="32" spans="2:12" ht="140.1" customHeight="1" x14ac:dyDescent="0.25">
      <c r="B32" s="185" t="s">
        <v>236</v>
      </c>
      <c r="C32" s="186" t="s">
        <v>210</v>
      </c>
      <c r="D32" s="205" t="s">
        <v>632</v>
      </c>
      <c r="E32" s="186" t="s">
        <v>19</v>
      </c>
      <c r="F32" s="205" t="s">
        <v>240</v>
      </c>
      <c r="G32" s="187">
        <v>248026</v>
      </c>
      <c r="H32" s="220">
        <v>248026</v>
      </c>
      <c r="I32" s="206">
        <v>45630</v>
      </c>
      <c r="J32" s="457" t="str">
        <f t="shared" si="1"/>
        <v>4º Trimestre</v>
      </c>
      <c r="K32" s="154"/>
    </row>
    <row r="33" spans="2:12" ht="80.099999999999994" customHeight="1" x14ac:dyDescent="0.25">
      <c r="B33" s="185" t="s">
        <v>236</v>
      </c>
      <c r="C33" s="205" t="s">
        <v>210</v>
      </c>
      <c r="D33" s="205" t="s">
        <v>633</v>
      </c>
      <c r="E33" s="186" t="s">
        <v>19</v>
      </c>
      <c r="F33" s="205" t="s">
        <v>596</v>
      </c>
      <c r="G33" s="187">
        <v>234554.7</v>
      </c>
      <c r="H33" s="220">
        <v>234554.7</v>
      </c>
      <c r="I33" s="206">
        <v>45632</v>
      </c>
      <c r="J33" s="457" t="str">
        <f t="shared" si="1"/>
        <v>4º Trimestre</v>
      </c>
      <c r="K33" s="154"/>
    </row>
    <row r="34" spans="2:12" ht="159.94999999999999" customHeight="1" x14ac:dyDescent="0.25">
      <c r="B34" s="185" t="s">
        <v>209</v>
      </c>
      <c r="C34" s="186" t="s">
        <v>210</v>
      </c>
      <c r="D34" s="676" t="s">
        <v>771</v>
      </c>
      <c r="E34" s="186" t="s">
        <v>19</v>
      </c>
      <c r="F34" s="205" t="s">
        <v>337</v>
      </c>
      <c r="G34" s="187">
        <v>210572.05</v>
      </c>
      <c r="H34" s="220">
        <v>210572.05</v>
      </c>
      <c r="I34" s="206">
        <v>45632</v>
      </c>
      <c r="J34" s="457" t="str">
        <f t="shared" si="1"/>
        <v>4º Trimestre</v>
      </c>
      <c r="K34" s="154"/>
    </row>
    <row r="35" spans="2:12" ht="99.95" customHeight="1" x14ac:dyDescent="0.25">
      <c r="B35" s="185" t="s">
        <v>217</v>
      </c>
      <c r="C35" s="205" t="s">
        <v>210</v>
      </c>
      <c r="D35" s="205" t="s">
        <v>635</v>
      </c>
      <c r="E35" s="186" t="s">
        <v>19</v>
      </c>
      <c r="F35" s="205" t="s">
        <v>321</v>
      </c>
      <c r="G35" s="211">
        <v>1576.37</v>
      </c>
      <c r="H35" s="221">
        <v>1576.37</v>
      </c>
      <c r="I35" s="188">
        <v>45635</v>
      </c>
      <c r="J35" s="457" t="str">
        <f t="shared" si="1"/>
        <v>4º Trimestre</v>
      </c>
      <c r="K35" s="154"/>
    </row>
    <row r="36" spans="2:12" ht="80.099999999999994" customHeight="1" x14ac:dyDescent="0.25">
      <c r="B36" s="185" t="s">
        <v>236</v>
      </c>
      <c r="C36" s="186" t="s">
        <v>210</v>
      </c>
      <c r="D36" s="205" t="s">
        <v>636</v>
      </c>
      <c r="E36" s="186" t="s">
        <v>19</v>
      </c>
      <c r="F36" s="205" t="s">
        <v>238</v>
      </c>
      <c r="G36" s="187">
        <v>105317.15</v>
      </c>
      <c r="H36" s="220">
        <v>105317.15</v>
      </c>
      <c r="I36" s="206">
        <v>45641</v>
      </c>
      <c r="J36" s="457" t="str">
        <f t="shared" si="1"/>
        <v>4º Trimestre</v>
      </c>
      <c r="K36" s="154"/>
    </row>
    <row r="37" spans="2:12" ht="60" customHeight="1" x14ac:dyDescent="0.25">
      <c r="B37" s="185" t="s">
        <v>217</v>
      </c>
      <c r="C37" s="205" t="s">
        <v>210</v>
      </c>
      <c r="D37" s="205" t="s">
        <v>637</v>
      </c>
      <c r="E37" s="212" t="s">
        <v>19</v>
      </c>
      <c r="F37" s="205" t="s">
        <v>638</v>
      </c>
      <c r="G37" s="187">
        <v>310.19</v>
      </c>
      <c r="H37" s="220">
        <v>310.19</v>
      </c>
      <c r="I37" s="206">
        <v>45644</v>
      </c>
      <c r="J37" s="457" t="str">
        <f t="shared" si="1"/>
        <v>4º Trimestre</v>
      </c>
      <c r="K37" s="154"/>
    </row>
    <row r="38" spans="2:12" ht="99.95" customHeight="1" x14ac:dyDescent="0.25">
      <c r="B38" s="185" t="s">
        <v>236</v>
      </c>
      <c r="C38" s="186" t="s">
        <v>210</v>
      </c>
      <c r="D38" s="205" t="s">
        <v>639</v>
      </c>
      <c r="E38" s="186" t="s">
        <v>19</v>
      </c>
      <c r="F38" s="205" t="s">
        <v>241</v>
      </c>
      <c r="G38" s="187">
        <v>306097.21000000002</v>
      </c>
      <c r="H38" s="220">
        <v>306097.21000000002</v>
      </c>
      <c r="I38" s="188">
        <v>45646</v>
      </c>
      <c r="J38" s="457" t="str">
        <f t="shared" si="1"/>
        <v>4º Trimestre</v>
      </c>
      <c r="K38" s="154"/>
    </row>
    <row r="39" spans="2:12" ht="99.95" customHeight="1" x14ac:dyDescent="0.25">
      <c r="B39" s="185" t="s">
        <v>236</v>
      </c>
      <c r="C39" s="186" t="s">
        <v>210</v>
      </c>
      <c r="D39" s="205" t="s">
        <v>576</v>
      </c>
      <c r="E39" s="186" t="s">
        <v>19</v>
      </c>
      <c r="F39" s="205" t="s">
        <v>577</v>
      </c>
      <c r="G39" s="187">
        <v>342327.24</v>
      </c>
      <c r="H39" s="220">
        <v>342327.24</v>
      </c>
      <c r="I39" s="206">
        <v>45648</v>
      </c>
      <c r="J39" s="457" t="str">
        <f t="shared" si="1"/>
        <v>4º Trimestre</v>
      </c>
      <c r="K39" s="155"/>
      <c r="L39" s="118"/>
    </row>
    <row r="40" spans="2:12" ht="120" customHeight="1" x14ac:dyDescent="0.25">
      <c r="B40" s="185" t="s">
        <v>466</v>
      </c>
      <c r="C40" s="186" t="s">
        <v>210</v>
      </c>
      <c r="D40" s="669" t="s">
        <v>640</v>
      </c>
      <c r="E40" s="213" t="s">
        <v>19</v>
      </c>
      <c r="F40" s="669" t="s">
        <v>467</v>
      </c>
      <c r="G40" s="214">
        <v>201866.22</v>
      </c>
      <c r="H40" s="220">
        <v>201866.22</v>
      </c>
      <c r="I40" s="188">
        <v>45649</v>
      </c>
      <c r="J40" s="457" t="str">
        <f t="shared" si="1"/>
        <v>4º Trimestre</v>
      </c>
      <c r="K40" s="155"/>
      <c r="L40" s="118" t="s">
        <v>643</v>
      </c>
    </row>
    <row r="41" spans="2:12" ht="60" x14ac:dyDescent="0.25">
      <c r="B41" s="185" t="s">
        <v>217</v>
      </c>
      <c r="C41" s="205" t="s">
        <v>210</v>
      </c>
      <c r="D41" s="205" t="s">
        <v>218</v>
      </c>
      <c r="E41" s="212" t="s">
        <v>19</v>
      </c>
      <c r="F41" s="205" t="s">
        <v>219</v>
      </c>
      <c r="G41" s="214">
        <v>53500</v>
      </c>
      <c r="H41" s="220">
        <v>53500</v>
      </c>
      <c r="I41" s="206">
        <v>45657</v>
      </c>
      <c r="J41" s="457" t="str">
        <f t="shared" si="1"/>
        <v>4º Trimestre</v>
      </c>
      <c r="K41" s="155"/>
      <c r="L41" s="118" t="s">
        <v>644</v>
      </c>
    </row>
    <row r="42" spans="2:12" ht="99.95" customHeight="1" x14ac:dyDescent="0.25">
      <c r="B42" s="185" t="s">
        <v>209</v>
      </c>
      <c r="C42" s="186" t="s">
        <v>210</v>
      </c>
      <c r="D42" s="205" t="s">
        <v>330</v>
      </c>
      <c r="E42" s="186" t="s">
        <v>19</v>
      </c>
      <c r="F42" s="205" t="s">
        <v>331</v>
      </c>
      <c r="G42" s="187">
        <v>481500</v>
      </c>
      <c r="H42" s="220">
        <v>481500</v>
      </c>
      <c r="I42" s="206">
        <v>45657</v>
      </c>
      <c r="J42" s="457" t="str">
        <f t="shared" si="1"/>
        <v>4º Trimestre</v>
      </c>
      <c r="K42" s="154"/>
      <c r="L42" s="118" t="s">
        <v>645</v>
      </c>
    </row>
    <row r="43" spans="2:12" ht="120" customHeight="1" thickBot="1" x14ac:dyDescent="0.3">
      <c r="B43" s="189" t="s">
        <v>209</v>
      </c>
      <c r="C43" s="190" t="s">
        <v>210</v>
      </c>
      <c r="D43" s="670" t="s">
        <v>332</v>
      </c>
      <c r="E43" s="190" t="s">
        <v>19</v>
      </c>
      <c r="F43" s="670" t="s">
        <v>333</v>
      </c>
      <c r="G43" s="191">
        <v>292983.83</v>
      </c>
      <c r="H43" s="222">
        <v>292983.83</v>
      </c>
      <c r="I43" s="192">
        <v>45657</v>
      </c>
      <c r="J43" s="461" t="str">
        <f t="shared" si="1"/>
        <v>4º Trimestre</v>
      </c>
      <c r="K43" s="153"/>
      <c r="L43" s="118" t="s">
        <v>641</v>
      </c>
    </row>
    <row r="44" spans="2:12" ht="78" customHeight="1" x14ac:dyDescent="0.25">
      <c r="B44" s="612" t="s">
        <v>236</v>
      </c>
      <c r="C44" s="614" t="s">
        <v>210</v>
      </c>
      <c r="D44" s="614" t="s">
        <v>583</v>
      </c>
      <c r="E44" s="443" t="s">
        <v>19</v>
      </c>
      <c r="F44" s="614" t="s">
        <v>582</v>
      </c>
      <c r="G44" s="111">
        <v>532452.64</v>
      </c>
      <c r="H44" s="215">
        <v>532452.64</v>
      </c>
      <c r="I44" s="36" t="s">
        <v>768</v>
      </c>
      <c r="J44" s="443" t="str">
        <f t="shared" si="1"/>
        <v>-</v>
      </c>
      <c r="K44" s="87"/>
      <c r="L44" s="118"/>
    </row>
    <row r="45" spans="2:12" ht="78" customHeight="1" x14ac:dyDescent="0.25">
      <c r="B45" s="606" t="s">
        <v>236</v>
      </c>
      <c r="C45" s="605" t="s">
        <v>210</v>
      </c>
      <c r="D45" s="605" t="s">
        <v>584</v>
      </c>
      <c r="E45" s="428" t="s">
        <v>19</v>
      </c>
      <c r="F45" s="605" t="s">
        <v>585</v>
      </c>
      <c r="G45" s="61">
        <v>83847.25</v>
      </c>
      <c r="H45" s="65">
        <v>83847.25</v>
      </c>
      <c r="I45" s="40" t="s">
        <v>768</v>
      </c>
      <c r="J45" s="428" t="str">
        <f t="shared" si="1"/>
        <v>-</v>
      </c>
      <c r="K45" s="436"/>
      <c r="L45" s="118"/>
    </row>
    <row r="46" spans="2:12" ht="80.099999999999994" customHeight="1" x14ac:dyDescent="0.25">
      <c r="B46" s="606" t="s">
        <v>236</v>
      </c>
      <c r="C46" s="605" t="s">
        <v>210</v>
      </c>
      <c r="D46" s="605" t="s">
        <v>586</v>
      </c>
      <c r="E46" s="428" t="s">
        <v>19</v>
      </c>
      <c r="F46" s="605" t="s">
        <v>587</v>
      </c>
      <c r="G46" s="61">
        <v>674100</v>
      </c>
      <c r="H46" s="65">
        <v>674100</v>
      </c>
      <c r="I46" s="40" t="s">
        <v>768</v>
      </c>
      <c r="J46" s="609" t="str">
        <f t="shared" si="1"/>
        <v>-</v>
      </c>
      <c r="K46" s="436"/>
    </row>
    <row r="47" spans="2:12" ht="99.95" customHeight="1" x14ac:dyDescent="0.25">
      <c r="B47" s="606" t="s">
        <v>209</v>
      </c>
      <c r="C47" s="605" t="s">
        <v>210</v>
      </c>
      <c r="D47" s="605" t="s">
        <v>594</v>
      </c>
      <c r="E47" s="428" t="s">
        <v>19</v>
      </c>
      <c r="F47" s="605" t="s">
        <v>595</v>
      </c>
      <c r="G47" s="434">
        <v>100000</v>
      </c>
      <c r="H47" s="65">
        <v>100000</v>
      </c>
      <c r="I47" s="40" t="s">
        <v>768</v>
      </c>
      <c r="J47" s="428" t="str">
        <f t="shared" si="1"/>
        <v>-</v>
      </c>
      <c r="K47" s="436"/>
    </row>
    <row r="48" spans="2:12" ht="120" customHeight="1" x14ac:dyDescent="0.25">
      <c r="B48" s="606" t="s">
        <v>236</v>
      </c>
      <c r="C48" s="605" t="s">
        <v>210</v>
      </c>
      <c r="D48" s="605" t="s">
        <v>598</v>
      </c>
      <c r="E48" s="428" t="s">
        <v>19</v>
      </c>
      <c r="F48" s="605" t="s">
        <v>599</v>
      </c>
      <c r="G48" s="434">
        <v>423720</v>
      </c>
      <c r="H48" s="65">
        <v>423720</v>
      </c>
      <c r="I48" s="40" t="s">
        <v>768</v>
      </c>
      <c r="J48" s="428" t="str">
        <f t="shared" si="1"/>
        <v>-</v>
      </c>
      <c r="K48" s="436"/>
      <c r="L48" s="118" t="s">
        <v>642</v>
      </c>
    </row>
    <row r="49" spans="2:11" ht="81.75" customHeight="1" thickBot="1" x14ac:dyDescent="0.3">
      <c r="B49" s="608" t="s">
        <v>217</v>
      </c>
      <c r="C49" s="607" t="s">
        <v>210</v>
      </c>
      <c r="D49" s="607" t="s">
        <v>603</v>
      </c>
      <c r="E49" s="432" t="s">
        <v>19</v>
      </c>
      <c r="F49" s="607" t="s">
        <v>604</v>
      </c>
      <c r="G49" s="435">
        <v>15194</v>
      </c>
      <c r="H49" s="54">
        <v>15194</v>
      </c>
      <c r="I49" s="45" t="s">
        <v>768</v>
      </c>
      <c r="J49" s="432" t="str">
        <f t="shared" si="1"/>
        <v>-</v>
      </c>
      <c r="K49" s="437"/>
    </row>
    <row r="50" spans="2:11" ht="20.100000000000001" customHeight="1" x14ac:dyDescent="0.25">
      <c r="G50" s="156">
        <f>SUM(G4:G49)</f>
        <v>13969594.290000001</v>
      </c>
      <c r="H50" s="156">
        <f>SUM(H4:H49)</f>
        <v>13712181.020000001</v>
      </c>
    </row>
    <row r="51" spans="2:11" ht="20.100000000000001" customHeight="1" thickBot="1" x14ac:dyDescent="0.3"/>
    <row r="52" spans="2:11" ht="20.100000000000001" customHeight="1" thickBot="1" x14ac:dyDescent="0.3">
      <c r="B52" s="647"/>
      <c r="C52" s="666" t="s">
        <v>530</v>
      </c>
      <c r="D52" s="649" t="s">
        <v>531</v>
      </c>
      <c r="F52" s="116"/>
    </row>
    <row r="53" spans="2:11" ht="20.100000000000001" customHeight="1" x14ac:dyDescent="0.25">
      <c r="B53" s="667" t="s">
        <v>526</v>
      </c>
      <c r="C53" s="651">
        <v>45292</v>
      </c>
      <c r="D53" s="652">
        <v>45382</v>
      </c>
      <c r="F53" s="116"/>
    </row>
    <row r="54" spans="2:11" ht="20.100000000000001" customHeight="1" x14ac:dyDescent="0.25">
      <c r="B54" s="650" t="s">
        <v>527</v>
      </c>
      <c r="C54" s="653">
        <v>45383</v>
      </c>
      <c r="D54" s="654">
        <v>45473</v>
      </c>
      <c r="F54" s="116"/>
    </row>
    <row r="55" spans="2:11" ht="20.100000000000001" customHeight="1" x14ac:dyDescent="0.25">
      <c r="B55" s="650" t="s">
        <v>528</v>
      </c>
      <c r="C55" s="653">
        <v>45474</v>
      </c>
      <c r="D55" s="654">
        <v>45565</v>
      </c>
      <c r="F55" s="116"/>
    </row>
    <row r="56" spans="2:11" ht="20.100000000000001" customHeight="1" thickBot="1" x14ac:dyDescent="0.3">
      <c r="B56" s="655" t="s">
        <v>529</v>
      </c>
      <c r="C56" s="656">
        <v>45566</v>
      </c>
      <c r="D56" s="657">
        <v>45657</v>
      </c>
      <c r="F56" s="116"/>
    </row>
    <row r="57" spans="2:11" x14ac:dyDescent="0.25">
      <c r="F57" s="116"/>
    </row>
    <row r="58" spans="2:11" x14ac:dyDescent="0.25">
      <c r="F58" s="116"/>
    </row>
    <row r="59" spans="2:11" x14ac:dyDescent="0.25">
      <c r="E59" s="2"/>
      <c r="F59" s="116"/>
    </row>
    <row r="60" spans="2:11" x14ac:dyDescent="0.25">
      <c r="E60" s="2"/>
      <c r="F60" s="116"/>
    </row>
    <row r="61" spans="2:11" x14ac:dyDescent="0.25">
      <c r="E61" s="2"/>
      <c r="F61" s="116"/>
    </row>
    <row r="62" spans="2:11" x14ac:dyDescent="0.25">
      <c r="E62" s="2"/>
      <c r="F62" s="116"/>
    </row>
    <row r="63" spans="2:11" x14ac:dyDescent="0.25">
      <c r="E63" s="2"/>
      <c r="F63" s="116"/>
    </row>
    <row r="64" spans="2:11" x14ac:dyDescent="0.25">
      <c r="E64" s="2"/>
      <c r="F64" s="116"/>
    </row>
    <row r="65" spans="5:9" x14ac:dyDescent="0.25">
      <c r="E65" s="2"/>
      <c r="F65" s="116"/>
    </row>
    <row r="66" spans="5:9" x14ac:dyDescent="0.25">
      <c r="E66" s="2"/>
      <c r="F66" s="116"/>
    </row>
    <row r="67" spans="5:9" x14ac:dyDescent="0.25">
      <c r="E67" s="2"/>
      <c r="F67" s="116"/>
    </row>
    <row r="68" spans="5:9" x14ac:dyDescent="0.25">
      <c r="E68" s="2"/>
      <c r="F68" s="116"/>
    </row>
    <row r="69" spans="5:9" x14ac:dyDescent="0.25">
      <c r="F69" s="116"/>
    </row>
    <row r="70" spans="5:9" x14ac:dyDescent="0.25">
      <c r="F70" s="116"/>
    </row>
    <row r="71" spans="5:9" x14ac:dyDescent="0.25">
      <c r="F71" s="116"/>
    </row>
    <row r="72" spans="5:9" x14ac:dyDescent="0.25">
      <c r="F72" s="116"/>
    </row>
    <row r="73" spans="5:9" x14ac:dyDescent="0.25">
      <c r="F73" s="116"/>
      <c r="G73" s="116"/>
      <c r="H73" s="116"/>
      <c r="I73" s="117"/>
    </row>
    <row r="74" spans="5:9" x14ac:dyDescent="0.25">
      <c r="F74" s="116"/>
    </row>
    <row r="75" spans="5:9" x14ac:dyDescent="0.25">
      <c r="F75" s="116"/>
    </row>
    <row r="76" spans="5:9" x14ac:dyDescent="0.25">
      <c r="F76" s="116"/>
    </row>
    <row r="77" spans="5:9" x14ac:dyDescent="0.25">
      <c r="F77" s="116"/>
    </row>
    <row r="78" spans="5:9" x14ac:dyDescent="0.25">
      <c r="F78" s="116"/>
    </row>
    <row r="79" spans="5:9" x14ac:dyDescent="0.25">
      <c r="F79" s="116"/>
    </row>
    <row r="80" spans="5:9" x14ac:dyDescent="0.25">
      <c r="F80" s="116"/>
    </row>
    <row r="81" spans="6:6" x14ac:dyDescent="0.25">
      <c r="F81" s="116"/>
    </row>
    <row r="82" spans="6:6" x14ac:dyDescent="0.25">
      <c r="F82" s="116"/>
    </row>
    <row r="83" spans="6:6" x14ac:dyDescent="0.25">
      <c r="F83" s="116"/>
    </row>
    <row r="84" spans="6:6" x14ac:dyDescent="0.25">
      <c r="F84" s="116"/>
    </row>
    <row r="85" spans="6:6" x14ac:dyDescent="0.25">
      <c r="F85" s="116"/>
    </row>
    <row r="86" spans="6:6" x14ac:dyDescent="0.25">
      <c r="F86" s="116"/>
    </row>
    <row r="87" spans="6:6" x14ac:dyDescent="0.25">
      <c r="F87" s="116"/>
    </row>
    <row r="88" spans="6:6" x14ac:dyDescent="0.25">
      <c r="F88" s="116"/>
    </row>
    <row r="89" spans="6:6" x14ac:dyDescent="0.25">
      <c r="F89" s="116"/>
    </row>
    <row r="90" spans="6:6" x14ac:dyDescent="0.25">
      <c r="F90" s="116"/>
    </row>
    <row r="91" spans="6:6" x14ac:dyDescent="0.25">
      <c r="F91" s="116"/>
    </row>
    <row r="92" spans="6:6" x14ac:dyDescent="0.25">
      <c r="F92" s="116"/>
    </row>
    <row r="93" spans="6:6" x14ac:dyDescent="0.25">
      <c r="F93" s="116"/>
    </row>
    <row r="94" spans="6:6" x14ac:dyDescent="0.25">
      <c r="F94" s="116"/>
    </row>
  </sheetData>
  <sheetProtection algorithmName="SHA-512" hashValue="yIbRaJ4sBpARL2DaLSPSajSGzz48lN4HtvomeOnHGglA86y6YhSYHxHv27bJHVirF+aiGxniEOCFapunySWoGg==" saltValue="1zr83DKVReOTWayGMSUugg==" spinCount="100000" sheet="1" selectLockedCells="1"/>
  <sortState ref="B3:I26">
    <sortCondition ref="I26"/>
  </sortState>
  <mergeCells count="1">
    <mergeCell ref="B2:K2"/>
  </mergeCells>
  <pageMargins left="0.511811024" right="0.511811024" top="0.78740157499999996" bottom="0.78740157499999996" header="0.31496062000000002" footer="0.3149606200000000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1"/>
  <sheetViews>
    <sheetView showGridLines="0" zoomScale="80" zoomScaleNormal="80" workbookViewId="0">
      <selection activeCell="F278" sqref="F278"/>
    </sheetView>
  </sheetViews>
  <sheetFormatPr defaultRowHeight="15" x14ac:dyDescent="0.25"/>
  <cols>
    <col min="1" max="1" width="3.7109375" style="5" customWidth="1"/>
    <col min="2" max="3" width="23.7109375" style="5" customWidth="1"/>
    <col min="4" max="4" width="50.7109375" style="5" customWidth="1"/>
    <col min="5" max="5" width="23.7109375" style="5" customWidth="1"/>
    <col min="6" max="6" width="90.7109375" style="5" customWidth="1"/>
    <col min="7" max="7" width="30.7109375" style="5" customWidth="1"/>
    <col min="8" max="8" width="27.7109375" style="5" customWidth="1"/>
    <col min="9" max="9" width="27.7109375" style="23" customWidth="1"/>
    <col min="10" max="11" width="15.7109375" style="5" customWidth="1"/>
    <col min="12" max="12" width="13.85546875" style="5" bestFit="1" customWidth="1"/>
    <col min="13" max="13" width="9.140625" style="5"/>
    <col min="14" max="14" width="11.5703125" style="5" bestFit="1" customWidth="1"/>
    <col min="15" max="16" width="11.85546875" style="5" bestFit="1" customWidth="1"/>
    <col min="17" max="16384" width="9.140625" style="5"/>
  </cols>
  <sheetData>
    <row r="1" spans="2:14" ht="15" customHeight="1" thickBot="1" x14ac:dyDescent="0.3"/>
    <row r="2" spans="2:14" ht="39.950000000000003" customHeight="1" thickBot="1" x14ac:dyDescent="0.3">
      <c r="B2" s="870" t="s">
        <v>116</v>
      </c>
      <c r="C2" s="871"/>
      <c r="D2" s="871"/>
      <c r="E2" s="871"/>
      <c r="F2" s="871"/>
      <c r="G2" s="871"/>
      <c r="H2" s="871"/>
      <c r="I2" s="871"/>
      <c r="J2" s="871"/>
      <c r="K2" s="872"/>
    </row>
    <row r="3" spans="2:14" ht="39.950000000000003" customHeight="1" thickBot="1" x14ac:dyDescent="0.3">
      <c r="B3" s="149" t="s">
        <v>11</v>
      </c>
      <c r="C3" s="150" t="s">
        <v>0</v>
      </c>
      <c r="D3" s="150" t="s">
        <v>12</v>
      </c>
      <c r="E3" s="150" t="s">
        <v>13</v>
      </c>
      <c r="F3" s="150" t="s">
        <v>14</v>
      </c>
      <c r="G3" s="150" t="s">
        <v>15</v>
      </c>
      <c r="H3" s="150" t="s">
        <v>620</v>
      </c>
      <c r="I3" s="151" t="s">
        <v>31</v>
      </c>
      <c r="J3" s="150" t="s">
        <v>532</v>
      </c>
      <c r="K3" s="152" t="s">
        <v>621</v>
      </c>
    </row>
    <row r="4" spans="2:14" ht="80.099999999999994" customHeight="1" x14ac:dyDescent="0.25">
      <c r="B4" s="612" t="s">
        <v>324</v>
      </c>
      <c r="C4" s="613" t="s">
        <v>325</v>
      </c>
      <c r="D4" s="614" t="s">
        <v>328</v>
      </c>
      <c r="E4" s="443" t="s">
        <v>19</v>
      </c>
      <c r="F4" s="614" t="s">
        <v>329</v>
      </c>
      <c r="G4" s="360">
        <v>141696</v>
      </c>
      <c r="H4" s="215">
        <v>141696</v>
      </c>
      <c r="I4" s="36">
        <v>45302</v>
      </c>
      <c r="J4" s="443" t="str">
        <f t="shared" ref="J4:J22" si="0">IF(AND(I4&gt;=$C$58,I4&lt;=$D$58),"1º Trimestre",IF(AND(I4&gt;=$C$59,I4&lt;=$D$59),"2º Trimestre",IF(AND(I4&gt;=$C$60,I4&lt;=$D$60),"3º Trimestre",IF(AND(I4&gt;=$C$61,I4&lt;=$D$61),"4º Trimestre","-"))))</f>
        <v>1º Trimestre</v>
      </c>
      <c r="K4" s="37"/>
      <c r="N4" s="28"/>
    </row>
    <row r="5" spans="2:14" ht="99.95" customHeight="1" x14ac:dyDescent="0.25">
      <c r="B5" s="606" t="s">
        <v>236</v>
      </c>
      <c r="C5" s="609" t="s">
        <v>210</v>
      </c>
      <c r="D5" s="605" t="s">
        <v>576</v>
      </c>
      <c r="E5" s="428" t="s">
        <v>19</v>
      </c>
      <c r="F5" s="605" t="s">
        <v>577</v>
      </c>
      <c r="G5" s="434">
        <v>14976</v>
      </c>
      <c r="H5" s="65">
        <v>14976</v>
      </c>
      <c r="I5" s="40">
        <v>45302</v>
      </c>
      <c r="J5" s="428" t="str">
        <f t="shared" si="0"/>
        <v>1º Trimestre</v>
      </c>
      <c r="K5" s="41"/>
      <c r="L5" s="120"/>
    </row>
    <row r="6" spans="2:14" ht="86.25" customHeight="1" x14ac:dyDescent="0.25">
      <c r="B6" s="606" t="s">
        <v>209</v>
      </c>
      <c r="C6" s="609" t="s">
        <v>210</v>
      </c>
      <c r="D6" s="605" t="s">
        <v>468</v>
      </c>
      <c r="E6" s="428" t="s">
        <v>19</v>
      </c>
      <c r="F6" s="605" t="s">
        <v>339</v>
      </c>
      <c r="G6" s="434">
        <v>137388</v>
      </c>
      <c r="H6" s="65">
        <v>137388</v>
      </c>
      <c r="I6" s="40">
        <v>45312</v>
      </c>
      <c r="J6" s="428" t="str">
        <f t="shared" si="0"/>
        <v>1º Trimestre</v>
      </c>
      <c r="K6" s="41"/>
      <c r="L6" s="120"/>
    </row>
    <row r="7" spans="2:14" ht="100.5" customHeight="1" x14ac:dyDescent="0.25">
      <c r="B7" s="158" t="s">
        <v>217</v>
      </c>
      <c r="C7" s="159" t="s">
        <v>210</v>
      </c>
      <c r="D7" s="161" t="s">
        <v>580</v>
      </c>
      <c r="E7" s="159" t="s">
        <v>19</v>
      </c>
      <c r="F7" s="161" t="s">
        <v>581</v>
      </c>
      <c r="G7" s="112">
        <v>279270</v>
      </c>
      <c r="H7" s="173">
        <v>279270</v>
      </c>
      <c r="I7" s="162">
        <v>45314</v>
      </c>
      <c r="J7" s="428" t="str">
        <f t="shared" si="0"/>
        <v>1º Trimestre</v>
      </c>
      <c r="K7" s="41"/>
      <c r="L7" s="118" t="s">
        <v>627</v>
      </c>
    </row>
    <row r="8" spans="2:14" ht="100.5" customHeight="1" x14ac:dyDescent="0.25">
      <c r="B8" s="606" t="s">
        <v>236</v>
      </c>
      <c r="C8" s="609" t="s">
        <v>210</v>
      </c>
      <c r="D8" s="605" t="s">
        <v>579</v>
      </c>
      <c r="E8" s="428" t="s">
        <v>19</v>
      </c>
      <c r="F8" s="605" t="s">
        <v>578</v>
      </c>
      <c r="G8" s="434">
        <v>36070.5</v>
      </c>
      <c r="H8" s="65">
        <v>36070.5</v>
      </c>
      <c r="I8" s="40">
        <v>45319</v>
      </c>
      <c r="J8" s="428" t="str">
        <f t="shared" si="0"/>
        <v>1º Trimestre</v>
      </c>
      <c r="K8" s="41"/>
    </row>
    <row r="9" spans="2:14" ht="120" customHeight="1" x14ac:dyDescent="0.25">
      <c r="B9" s="606" t="s">
        <v>236</v>
      </c>
      <c r="C9" s="609" t="s">
        <v>210</v>
      </c>
      <c r="D9" s="605" t="s">
        <v>362</v>
      </c>
      <c r="E9" s="428" t="s">
        <v>19</v>
      </c>
      <c r="F9" s="605" t="s">
        <v>363</v>
      </c>
      <c r="G9" s="434">
        <v>1412.4</v>
      </c>
      <c r="H9" s="65">
        <v>1412.4</v>
      </c>
      <c r="I9" s="466">
        <v>45321</v>
      </c>
      <c r="J9" s="428" t="str">
        <f t="shared" si="0"/>
        <v>1º Trimestre</v>
      </c>
      <c r="K9" s="41"/>
    </row>
    <row r="10" spans="2:14" ht="120" customHeight="1" x14ac:dyDescent="0.25">
      <c r="B10" s="606" t="s">
        <v>324</v>
      </c>
      <c r="C10" s="609" t="s">
        <v>325</v>
      </c>
      <c r="D10" s="605" t="s">
        <v>326</v>
      </c>
      <c r="E10" s="428" t="s">
        <v>19</v>
      </c>
      <c r="F10" s="605" t="s">
        <v>327</v>
      </c>
      <c r="G10" s="64">
        <v>47132.800000000003</v>
      </c>
      <c r="H10" s="429">
        <v>45320</v>
      </c>
      <c r="I10" s="40">
        <v>45334</v>
      </c>
      <c r="J10" s="428" t="str">
        <f t="shared" si="0"/>
        <v>1º Trimestre</v>
      </c>
      <c r="K10" s="41"/>
    </row>
    <row r="11" spans="2:14" ht="39.950000000000003" customHeight="1" x14ac:dyDescent="0.25">
      <c r="B11" s="158" t="s">
        <v>217</v>
      </c>
      <c r="C11" s="161" t="s">
        <v>210</v>
      </c>
      <c r="D11" s="161" t="s">
        <v>220</v>
      </c>
      <c r="E11" s="159" t="s">
        <v>19</v>
      </c>
      <c r="F11" s="161" t="s">
        <v>221</v>
      </c>
      <c r="G11" s="112">
        <v>13444.8</v>
      </c>
      <c r="H11" s="173">
        <v>13444.8</v>
      </c>
      <c r="I11" s="162">
        <v>45336</v>
      </c>
      <c r="J11" s="428" t="str">
        <f t="shared" si="0"/>
        <v>1º Trimestre</v>
      </c>
      <c r="K11" s="41"/>
    </row>
    <row r="12" spans="2:14" ht="80.099999999999994" customHeight="1" x14ac:dyDescent="0.25">
      <c r="B12" s="606" t="s">
        <v>324</v>
      </c>
      <c r="C12" s="609" t="s">
        <v>325</v>
      </c>
      <c r="D12" s="605" t="s">
        <v>457</v>
      </c>
      <c r="E12" s="428" t="s">
        <v>19</v>
      </c>
      <c r="F12" s="605" t="s">
        <v>458</v>
      </c>
      <c r="G12" s="434">
        <v>256697.28</v>
      </c>
      <c r="H12" s="65">
        <v>256697.28</v>
      </c>
      <c r="I12" s="466">
        <v>45352</v>
      </c>
      <c r="J12" s="428" t="str">
        <f t="shared" si="0"/>
        <v>1º Trimestre</v>
      </c>
      <c r="K12" s="41"/>
    </row>
    <row r="13" spans="2:14" ht="80.099999999999994" customHeight="1" x14ac:dyDescent="0.25">
      <c r="B13" s="158" t="s">
        <v>217</v>
      </c>
      <c r="C13" s="161" t="s">
        <v>210</v>
      </c>
      <c r="D13" s="161" t="s">
        <v>223</v>
      </c>
      <c r="E13" s="164" t="s">
        <v>19</v>
      </c>
      <c r="F13" s="161" t="s">
        <v>222</v>
      </c>
      <c r="G13" s="112">
        <v>323621.5</v>
      </c>
      <c r="H13" s="173">
        <v>323621.5</v>
      </c>
      <c r="I13" s="162">
        <v>45352</v>
      </c>
      <c r="J13" s="428" t="str">
        <f t="shared" si="0"/>
        <v>1º Trimestre</v>
      </c>
      <c r="K13" s="41"/>
    </row>
    <row r="14" spans="2:14" ht="90" x14ac:dyDescent="0.25">
      <c r="B14" s="606" t="s">
        <v>209</v>
      </c>
      <c r="C14" s="609" t="s">
        <v>210</v>
      </c>
      <c r="D14" s="605" t="s">
        <v>504</v>
      </c>
      <c r="E14" s="428">
        <v>1</v>
      </c>
      <c r="F14" s="605" t="s">
        <v>505</v>
      </c>
      <c r="G14" s="434">
        <v>5407.52</v>
      </c>
      <c r="H14" s="76" t="s">
        <v>716</v>
      </c>
      <c r="I14" s="40">
        <v>45352</v>
      </c>
      <c r="J14" s="428" t="str">
        <f t="shared" si="0"/>
        <v>1º Trimestre</v>
      </c>
      <c r="K14" s="41"/>
    </row>
    <row r="15" spans="2:14" ht="133.5" customHeight="1" thickBot="1" x14ac:dyDescent="0.3">
      <c r="B15" s="604" t="s">
        <v>236</v>
      </c>
      <c r="C15" s="602" t="s">
        <v>210</v>
      </c>
      <c r="D15" s="600" t="s">
        <v>350</v>
      </c>
      <c r="E15" s="416" t="s">
        <v>19</v>
      </c>
      <c r="F15" s="600" t="s">
        <v>351</v>
      </c>
      <c r="G15" s="424">
        <v>82281.929999999993</v>
      </c>
      <c r="H15" s="468">
        <v>82281.929999999993</v>
      </c>
      <c r="I15" s="236">
        <v>45366</v>
      </c>
      <c r="J15" s="416" t="str">
        <f t="shared" si="0"/>
        <v>1º Trimestre</v>
      </c>
      <c r="K15" s="121"/>
    </row>
    <row r="16" spans="2:14" ht="80.099999999999994" customHeight="1" x14ac:dyDescent="0.25">
      <c r="B16" s="353" t="s">
        <v>236</v>
      </c>
      <c r="C16" s="615" t="s">
        <v>210</v>
      </c>
      <c r="D16" s="257" t="s">
        <v>591</v>
      </c>
      <c r="E16" s="447" t="s">
        <v>19</v>
      </c>
      <c r="F16" s="257" t="s">
        <v>590</v>
      </c>
      <c r="G16" s="231">
        <v>510333.33</v>
      </c>
      <c r="H16" s="232">
        <v>510333.33</v>
      </c>
      <c r="I16" s="451">
        <v>45410</v>
      </c>
      <c r="J16" s="456" t="str">
        <f t="shared" si="0"/>
        <v>2º Trimestre</v>
      </c>
      <c r="K16" s="52"/>
    </row>
    <row r="17" spans="2:12" ht="80.099999999999994" customHeight="1" x14ac:dyDescent="0.25">
      <c r="B17" s="114" t="s">
        <v>236</v>
      </c>
      <c r="C17" s="616" t="s">
        <v>210</v>
      </c>
      <c r="D17" s="315" t="s">
        <v>358</v>
      </c>
      <c r="E17" s="448" t="s">
        <v>19</v>
      </c>
      <c r="F17" s="315" t="s">
        <v>359</v>
      </c>
      <c r="G17" s="66">
        <v>24342.5</v>
      </c>
      <c r="H17" s="233">
        <v>24342.5</v>
      </c>
      <c r="I17" s="452">
        <v>45411</v>
      </c>
      <c r="J17" s="457" t="str">
        <f t="shared" si="0"/>
        <v>2º Trimestre</v>
      </c>
      <c r="K17" s="53"/>
    </row>
    <row r="18" spans="2:12" ht="159.94999999999999" customHeight="1" x14ac:dyDescent="0.25">
      <c r="B18" s="114" t="s">
        <v>209</v>
      </c>
      <c r="C18" s="315" t="s">
        <v>210</v>
      </c>
      <c r="D18" s="315" t="s">
        <v>601</v>
      </c>
      <c r="E18" s="448" t="s">
        <v>19</v>
      </c>
      <c r="F18" s="315" t="s">
        <v>600</v>
      </c>
      <c r="G18" s="66">
        <v>19360.66</v>
      </c>
      <c r="H18" s="233">
        <v>19360.66</v>
      </c>
      <c r="I18" s="4">
        <v>45426</v>
      </c>
      <c r="J18" s="457" t="str">
        <f t="shared" si="0"/>
        <v>2º Trimestre</v>
      </c>
      <c r="K18" s="53"/>
      <c r="L18" s="118" t="s">
        <v>652</v>
      </c>
    </row>
    <row r="19" spans="2:12" ht="159.94999999999999" customHeight="1" x14ac:dyDescent="0.25">
      <c r="B19" s="114" t="s">
        <v>217</v>
      </c>
      <c r="C19" s="616" t="s">
        <v>210</v>
      </c>
      <c r="D19" s="315" t="s">
        <v>651</v>
      </c>
      <c r="E19" s="448" t="s">
        <v>19</v>
      </c>
      <c r="F19" s="315" t="s">
        <v>19</v>
      </c>
      <c r="G19" s="171">
        <v>23029.57</v>
      </c>
      <c r="H19" s="172">
        <v>23993.24</v>
      </c>
      <c r="I19" s="452">
        <v>45426</v>
      </c>
      <c r="J19" s="457" t="str">
        <f t="shared" si="0"/>
        <v>2º Trimestre</v>
      </c>
      <c r="K19" s="53"/>
    </row>
    <row r="20" spans="2:12" ht="80.099999999999994" customHeight="1" x14ac:dyDescent="0.25">
      <c r="B20" s="114" t="s">
        <v>236</v>
      </c>
      <c r="C20" s="616" t="s">
        <v>210</v>
      </c>
      <c r="D20" s="315" t="s">
        <v>344</v>
      </c>
      <c r="E20" s="448" t="s">
        <v>19</v>
      </c>
      <c r="F20" s="315" t="s">
        <v>345</v>
      </c>
      <c r="G20" s="66">
        <v>1412.4</v>
      </c>
      <c r="H20" s="233">
        <v>1412.4</v>
      </c>
      <c r="I20" s="4">
        <v>45429</v>
      </c>
      <c r="J20" s="457" t="str">
        <f t="shared" si="0"/>
        <v>2º Trimestre</v>
      </c>
      <c r="K20" s="53"/>
    </row>
    <row r="21" spans="2:12" ht="120" customHeight="1" x14ac:dyDescent="0.25">
      <c r="B21" s="114" t="s">
        <v>209</v>
      </c>
      <c r="C21" s="616" t="s">
        <v>210</v>
      </c>
      <c r="D21" s="315" t="s">
        <v>588</v>
      </c>
      <c r="E21" s="448" t="s">
        <v>19</v>
      </c>
      <c r="F21" s="315" t="s">
        <v>589</v>
      </c>
      <c r="G21" s="66">
        <v>2229166.67</v>
      </c>
      <c r="H21" s="233">
        <v>2229166.67</v>
      </c>
      <c r="I21" s="4">
        <v>45440</v>
      </c>
      <c r="J21" s="457" t="str">
        <f t="shared" si="0"/>
        <v>2º Trimestre</v>
      </c>
      <c r="K21" s="53"/>
      <c r="L21" s="120"/>
    </row>
    <row r="22" spans="2:12" ht="60" customHeight="1" x14ac:dyDescent="0.25">
      <c r="B22" s="114" t="s">
        <v>83</v>
      </c>
      <c r="C22" s="616" t="s">
        <v>456</v>
      </c>
      <c r="D22" s="315" t="s">
        <v>454</v>
      </c>
      <c r="E22" s="448" t="s">
        <v>19</v>
      </c>
      <c r="F22" s="315" t="s">
        <v>455</v>
      </c>
      <c r="G22" s="66">
        <v>17280</v>
      </c>
      <c r="H22" s="233">
        <v>18489.599999999999</v>
      </c>
      <c r="I22" s="4">
        <v>45467</v>
      </c>
      <c r="J22" s="457" t="str">
        <f t="shared" si="0"/>
        <v>2º Trimestre</v>
      </c>
      <c r="K22" s="53"/>
      <c r="L22" s="120"/>
    </row>
    <row r="23" spans="2:12" ht="99.95" customHeight="1" x14ac:dyDescent="0.25">
      <c r="B23" s="114" t="s">
        <v>236</v>
      </c>
      <c r="C23" s="616" t="s">
        <v>210</v>
      </c>
      <c r="D23" s="315" t="s">
        <v>366</v>
      </c>
      <c r="E23" s="448" t="s">
        <v>19</v>
      </c>
      <c r="F23" s="315" t="s">
        <v>367</v>
      </c>
      <c r="G23" s="171">
        <v>573000</v>
      </c>
      <c r="H23" s="172">
        <v>573000</v>
      </c>
      <c r="I23" s="452">
        <v>45473</v>
      </c>
      <c r="J23" s="457" t="str">
        <f t="shared" ref="J23:J29" si="1">IF(AND(I23&gt;=$C$58,I23&lt;=$D$58),"1º Trimestre",IF(AND(I23&gt;=$C$59,I23&lt;=$D$59),"2º Trimestre",IF(AND(I23&gt;=$C$60,I23&lt;=$D$60),"3º Trimestre",IF(AND(I23&gt;=$C$61,I23&lt;=$D$61),"4º Trimestre","-"))))</f>
        <v>2º Trimestre</v>
      </c>
      <c r="K23" s="53"/>
      <c r="L23" s="120"/>
    </row>
    <row r="24" spans="2:12" ht="175.5" customHeight="1" thickBot="1" x14ac:dyDescent="0.3">
      <c r="B24" s="237" t="s">
        <v>236</v>
      </c>
      <c r="C24" s="123" t="s">
        <v>210</v>
      </c>
      <c r="D24" s="635" t="s">
        <v>364</v>
      </c>
      <c r="E24" s="123" t="s">
        <v>19</v>
      </c>
      <c r="F24" s="635" t="s">
        <v>365</v>
      </c>
      <c r="G24" s="124">
        <v>308160</v>
      </c>
      <c r="H24" s="238">
        <v>308160</v>
      </c>
      <c r="I24" s="318">
        <v>45473</v>
      </c>
      <c r="J24" s="197" t="str">
        <f t="shared" si="1"/>
        <v>2º Trimestre</v>
      </c>
      <c r="K24" s="239"/>
    </row>
    <row r="25" spans="2:12" ht="120" customHeight="1" x14ac:dyDescent="0.25">
      <c r="B25" s="612" t="s">
        <v>236</v>
      </c>
      <c r="C25" s="613" t="s">
        <v>210</v>
      </c>
      <c r="D25" s="614" t="s">
        <v>354</v>
      </c>
      <c r="E25" s="443" t="s">
        <v>19</v>
      </c>
      <c r="F25" s="614" t="s">
        <v>355</v>
      </c>
      <c r="G25" s="360">
        <v>287.83</v>
      </c>
      <c r="H25" s="215">
        <v>287.73</v>
      </c>
      <c r="I25" s="472">
        <v>45487</v>
      </c>
      <c r="J25" s="443" t="str">
        <f t="shared" si="1"/>
        <v>3º Trimestre</v>
      </c>
      <c r="K25" s="37"/>
    </row>
    <row r="26" spans="2:12" ht="80.099999999999994" customHeight="1" x14ac:dyDescent="0.25">
      <c r="B26" s="606" t="s">
        <v>236</v>
      </c>
      <c r="C26" s="609" t="s">
        <v>210</v>
      </c>
      <c r="D26" s="605" t="s">
        <v>356</v>
      </c>
      <c r="E26" s="428" t="s">
        <v>19</v>
      </c>
      <c r="F26" s="605" t="s">
        <v>357</v>
      </c>
      <c r="G26" s="434">
        <v>14259.63</v>
      </c>
      <c r="H26" s="65">
        <v>14259.63</v>
      </c>
      <c r="I26" s="466">
        <v>45490</v>
      </c>
      <c r="J26" s="428" t="str">
        <f t="shared" si="1"/>
        <v>3º Trimestre</v>
      </c>
      <c r="K26" s="41"/>
    </row>
    <row r="27" spans="2:12" ht="99.95" customHeight="1" x14ac:dyDescent="0.25">
      <c r="B27" s="606" t="s">
        <v>209</v>
      </c>
      <c r="C27" s="609" t="s">
        <v>210</v>
      </c>
      <c r="D27" s="605" t="s">
        <v>340</v>
      </c>
      <c r="E27" s="428" t="s">
        <v>19</v>
      </c>
      <c r="F27" s="605" t="s">
        <v>341</v>
      </c>
      <c r="G27" s="434">
        <v>93238.69</v>
      </c>
      <c r="H27" s="65">
        <v>93238.69</v>
      </c>
      <c r="I27" s="40">
        <v>45495</v>
      </c>
      <c r="J27" s="428" t="str">
        <f t="shared" si="1"/>
        <v>3º Trimestre</v>
      </c>
      <c r="K27" s="41"/>
    </row>
    <row r="28" spans="2:12" ht="60" customHeight="1" x14ac:dyDescent="0.25">
      <c r="B28" s="158" t="s">
        <v>217</v>
      </c>
      <c r="C28" s="161" t="s">
        <v>210</v>
      </c>
      <c r="D28" s="161" t="s">
        <v>234</v>
      </c>
      <c r="E28" s="164" t="s">
        <v>19</v>
      </c>
      <c r="F28" s="161" t="s">
        <v>235</v>
      </c>
      <c r="G28" s="112">
        <v>53916.11</v>
      </c>
      <c r="H28" s="173">
        <v>53960.11</v>
      </c>
      <c r="I28" s="162">
        <v>45504</v>
      </c>
      <c r="J28" s="428" t="str">
        <f t="shared" si="1"/>
        <v>3º Trimestre</v>
      </c>
      <c r="K28" s="41"/>
    </row>
    <row r="29" spans="2:12" ht="99.95" customHeight="1" thickBot="1" x14ac:dyDescent="0.3">
      <c r="B29" s="604" t="s">
        <v>217</v>
      </c>
      <c r="C29" s="600" t="s">
        <v>210</v>
      </c>
      <c r="D29" s="600" t="s">
        <v>372</v>
      </c>
      <c r="E29" s="416" t="s">
        <v>19</v>
      </c>
      <c r="F29" s="600" t="s">
        <v>373</v>
      </c>
      <c r="G29" s="424">
        <v>1341.78</v>
      </c>
      <c r="H29" s="468">
        <v>1341.78</v>
      </c>
      <c r="I29" s="467">
        <v>45528</v>
      </c>
      <c r="J29" s="416" t="str">
        <f t="shared" si="1"/>
        <v>3º Trimestre</v>
      </c>
      <c r="K29" s="121"/>
    </row>
    <row r="30" spans="2:12" ht="159.94999999999999" customHeight="1" x14ac:dyDescent="0.25">
      <c r="B30" s="369" t="s">
        <v>209</v>
      </c>
      <c r="C30" s="370" t="s">
        <v>210</v>
      </c>
      <c r="D30" s="664" t="s">
        <v>334</v>
      </c>
      <c r="E30" s="370" t="s">
        <v>19</v>
      </c>
      <c r="F30" s="664" t="s">
        <v>335</v>
      </c>
      <c r="G30" s="371">
        <v>454940.14</v>
      </c>
      <c r="H30" s="372">
        <v>454940.14</v>
      </c>
      <c r="I30" s="373">
        <v>45570</v>
      </c>
      <c r="J30" s="374" t="str">
        <f t="shared" ref="J30:J49" si="2">IF(AND(I30&gt;=$C$58,I30&lt;=$D$58),"1º Trimestre",IF(AND(I30&gt;=$C$59,I30&lt;=$D$59),"2º Trimestre",IF(AND(I30&gt;=$C$60,I30&lt;=$D$60),"3º Trimestre",IF(AND(I30&gt;=$C$61,I30&lt;=$D$61),"4º Trimestre","-"))))</f>
        <v>4º Trimestre</v>
      </c>
      <c r="K30" s="375">
        <v>45309</v>
      </c>
      <c r="L30" s="119"/>
    </row>
    <row r="31" spans="2:12" ht="99.95" customHeight="1" x14ac:dyDescent="0.25">
      <c r="B31" s="114" t="s">
        <v>209</v>
      </c>
      <c r="C31" s="315" t="s">
        <v>210</v>
      </c>
      <c r="D31" s="315" t="s">
        <v>653</v>
      </c>
      <c r="E31" s="315" t="s">
        <v>19</v>
      </c>
      <c r="F31" s="315" t="s">
        <v>602</v>
      </c>
      <c r="G31" s="242">
        <v>39703.85</v>
      </c>
      <c r="H31" s="233">
        <v>39703.85</v>
      </c>
      <c r="I31" s="452">
        <v>45577</v>
      </c>
      <c r="J31" s="457" t="str">
        <f t="shared" si="2"/>
        <v>4º Trimestre</v>
      </c>
      <c r="K31" s="53"/>
      <c r="L31" s="118" t="s">
        <v>655</v>
      </c>
    </row>
    <row r="32" spans="2:12" ht="99.95" customHeight="1" x14ac:dyDescent="0.25">
      <c r="B32" s="114" t="s">
        <v>217</v>
      </c>
      <c r="C32" s="315" t="s">
        <v>210</v>
      </c>
      <c r="D32" s="315" t="s">
        <v>374</v>
      </c>
      <c r="E32" s="448" t="s">
        <v>19</v>
      </c>
      <c r="F32" s="315" t="s">
        <v>495</v>
      </c>
      <c r="G32" s="66">
        <v>50000</v>
      </c>
      <c r="H32" s="233">
        <v>50000</v>
      </c>
      <c r="I32" s="4">
        <v>45606</v>
      </c>
      <c r="J32" s="457" t="str">
        <f t="shared" si="2"/>
        <v>4º Trimestre</v>
      </c>
      <c r="K32" s="53"/>
    </row>
    <row r="33" spans="2:12" ht="99.95" customHeight="1" x14ac:dyDescent="0.25">
      <c r="B33" s="114" t="s">
        <v>217</v>
      </c>
      <c r="C33" s="315" t="s">
        <v>210</v>
      </c>
      <c r="D33" s="315" t="s">
        <v>372</v>
      </c>
      <c r="E33" s="448" t="s">
        <v>19</v>
      </c>
      <c r="F33" s="315" t="s">
        <v>373</v>
      </c>
      <c r="G33" s="66">
        <v>1448.56</v>
      </c>
      <c r="H33" s="233">
        <v>1448.56</v>
      </c>
      <c r="I33" s="4">
        <v>45606</v>
      </c>
      <c r="J33" s="457" t="str">
        <f t="shared" si="2"/>
        <v>4º Trimestre</v>
      </c>
      <c r="K33" s="53"/>
    </row>
    <row r="34" spans="2:12" ht="99.95" customHeight="1" x14ac:dyDescent="0.25">
      <c r="B34" s="169" t="s">
        <v>236</v>
      </c>
      <c r="C34" s="170" t="s">
        <v>210</v>
      </c>
      <c r="D34" s="665" t="s">
        <v>360</v>
      </c>
      <c r="E34" s="170">
        <v>2</v>
      </c>
      <c r="F34" s="665" t="s">
        <v>361</v>
      </c>
      <c r="G34" s="171">
        <v>16161.56</v>
      </c>
      <c r="H34" s="172">
        <v>16161.56</v>
      </c>
      <c r="I34" s="174">
        <v>45629</v>
      </c>
      <c r="J34" s="457" t="str">
        <f t="shared" si="2"/>
        <v>4º Trimestre</v>
      </c>
      <c r="K34" s="53"/>
      <c r="L34" s="120"/>
    </row>
    <row r="35" spans="2:12" ht="99.95" customHeight="1" x14ac:dyDescent="0.25">
      <c r="B35" s="114" t="s">
        <v>236</v>
      </c>
      <c r="C35" s="616" t="s">
        <v>210</v>
      </c>
      <c r="D35" s="315" t="s">
        <v>239</v>
      </c>
      <c r="E35" s="448" t="s">
        <v>19</v>
      </c>
      <c r="F35" s="315" t="s">
        <v>240</v>
      </c>
      <c r="G35" s="66">
        <v>113275</v>
      </c>
      <c r="H35" s="233">
        <v>113275</v>
      </c>
      <c r="I35" s="4">
        <v>45630</v>
      </c>
      <c r="J35" s="457" t="str">
        <f t="shared" si="2"/>
        <v>4º Trimestre</v>
      </c>
      <c r="K35" s="53"/>
      <c r="L35" s="120"/>
    </row>
    <row r="36" spans="2:12" ht="120" customHeight="1" x14ac:dyDescent="0.25">
      <c r="B36" s="114" t="s">
        <v>236</v>
      </c>
      <c r="C36" s="616" t="s">
        <v>210</v>
      </c>
      <c r="D36" s="315" t="s">
        <v>352</v>
      </c>
      <c r="E36" s="448" t="s">
        <v>19</v>
      </c>
      <c r="F36" s="315" t="s">
        <v>353</v>
      </c>
      <c r="G36" s="66">
        <v>85609.03</v>
      </c>
      <c r="H36" s="233">
        <v>85609.03</v>
      </c>
      <c r="I36" s="452">
        <v>45630</v>
      </c>
      <c r="J36" s="457" t="str">
        <f t="shared" si="2"/>
        <v>4º Trimestre</v>
      </c>
      <c r="K36" s="53"/>
      <c r="L36" s="120"/>
    </row>
    <row r="37" spans="2:12" ht="120" customHeight="1" x14ac:dyDescent="0.25">
      <c r="B37" s="114" t="s">
        <v>236</v>
      </c>
      <c r="C37" s="315" t="s">
        <v>210</v>
      </c>
      <c r="D37" s="315" t="s">
        <v>598</v>
      </c>
      <c r="E37" s="448" t="s">
        <v>19</v>
      </c>
      <c r="F37" s="315" t="s">
        <v>599</v>
      </c>
      <c r="G37" s="66">
        <v>74472</v>
      </c>
      <c r="H37" s="233">
        <v>74472</v>
      </c>
      <c r="I37" s="4">
        <v>45631</v>
      </c>
      <c r="J37" s="457" t="str">
        <f t="shared" si="2"/>
        <v>4º Trimestre</v>
      </c>
      <c r="K37" s="53"/>
      <c r="L37" s="120"/>
    </row>
    <row r="38" spans="2:12" ht="105" x14ac:dyDescent="0.25">
      <c r="B38" s="114" t="s">
        <v>209</v>
      </c>
      <c r="C38" s="616" t="s">
        <v>210</v>
      </c>
      <c r="D38" s="676" t="s">
        <v>772</v>
      </c>
      <c r="E38" s="448" t="s">
        <v>19</v>
      </c>
      <c r="F38" s="315" t="s">
        <v>337</v>
      </c>
      <c r="G38" s="66">
        <v>99092.69</v>
      </c>
      <c r="H38" s="233">
        <v>99092.69</v>
      </c>
      <c r="I38" s="4">
        <v>45632</v>
      </c>
      <c r="J38" s="457" t="str">
        <f t="shared" si="2"/>
        <v>4º Trimestre</v>
      </c>
      <c r="K38" s="53"/>
    </row>
    <row r="39" spans="2:12" ht="99.95" customHeight="1" x14ac:dyDescent="0.25">
      <c r="B39" s="114" t="s">
        <v>236</v>
      </c>
      <c r="C39" s="315" t="s">
        <v>210</v>
      </c>
      <c r="D39" s="315" t="s">
        <v>597</v>
      </c>
      <c r="E39" s="448" t="s">
        <v>19</v>
      </c>
      <c r="F39" s="315" t="s">
        <v>596</v>
      </c>
      <c r="G39" s="66">
        <v>38163.33</v>
      </c>
      <c r="H39" s="233">
        <v>38163.33</v>
      </c>
      <c r="I39" s="4">
        <v>45632</v>
      </c>
      <c r="J39" s="457" t="str">
        <f t="shared" si="2"/>
        <v>4º Trimestre</v>
      </c>
      <c r="K39" s="53"/>
    </row>
    <row r="40" spans="2:12" ht="99.95" customHeight="1" x14ac:dyDescent="0.25">
      <c r="B40" s="114" t="s">
        <v>209</v>
      </c>
      <c r="C40" s="315" t="s">
        <v>210</v>
      </c>
      <c r="D40" s="315" t="s">
        <v>592</v>
      </c>
      <c r="E40" s="448" t="s">
        <v>19</v>
      </c>
      <c r="F40" s="315" t="s">
        <v>593</v>
      </c>
      <c r="G40" s="66">
        <v>479941.21</v>
      </c>
      <c r="H40" s="233">
        <v>479941.21</v>
      </c>
      <c r="I40" s="4">
        <v>45633</v>
      </c>
      <c r="J40" s="457" t="str">
        <f t="shared" si="2"/>
        <v>4º Trimestre</v>
      </c>
      <c r="K40" s="53"/>
    </row>
    <row r="41" spans="2:12" ht="99.95" customHeight="1" x14ac:dyDescent="0.25">
      <c r="B41" s="114" t="s">
        <v>217</v>
      </c>
      <c r="C41" s="315" t="s">
        <v>210</v>
      </c>
      <c r="D41" s="315" t="s">
        <v>469</v>
      </c>
      <c r="E41" s="448" t="s">
        <v>19</v>
      </c>
      <c r="F41" s="315" t="s">
        <v>321</v>
      </c>
      <c r="G41" s="67">
        <v>54875.59</v>
      </c>
      <c r="H41" s="233">
        <v>54875.59</v>
      </c>
      <c r="I41" s="452">
        <v>45636</v>
      </c>
      <c r="J41" s="457" t="str">
        <f t="shared" si="2"/>
        <v>4º Trimestre</v>
      </c>
      <c r="K41" s="53"/>
      <c r="L41" s="63"/>
    </row>
    <row r="42" spans="2:12" ht="99.95" customHeight="1" x14ac:dyDescent="0.25">
      <c r="B42" s="114" t="s">
        <v>217</v>
      </c>
      <c r="C42" s="315" t="s">
        <v>210</v>
      </c>
      <c r="D42" s="315" t="s">
        <v>470</v>
      </c>
      <c r="E42" s="448" t="s">
        <v>19</v>
      </c>
      <c r="F42" s="315" t="s">
        <v>321</v>
      </c>
      <c r="G42" s="67">
        <v>13107.5</v>
      </c>
      <c r="H42" s="233">
        <v>13107.5</v>
      </c>
      <c r="I42" s="452">
        <v>45636</v>
      </c>
      <c r="J42" s="457" t="str">
        <f t="shared" si="2"/>
        <v>4º Trimestre</v>
      </c>
      <c r="K42" s="53"/>
      <c r="L42" s="63"/>
    </row>
    <row r="43" spans="2:12" ht="99.95" customHeight="1" x14ac:dyDescent="0.25">
      <c r="B43" s="114" t="s">
        <v>217</v>
      </c>
      <c r="C43" s="315" t="s">
        <v>210</v>
      </c>
      <c r="D43" s="315" t="s">
        <v>471</v>
      </c>
      <c r="E43" s="448" t="s">
        <v>19</v>
      </c>
      <c r="F43" s="315" t="s">
        <v>321</v>
      </c>
      <c r="G43" s="67">
        <v>169076.05</v>
      </c>
      <c r="H43" s="233">
        <v>169076.05</v>
      </c>
      <c r="I43" s="452">
        <v>45636</v>
      </c>
      <c r="J43" s="457" t="str">
        <f t="shared" si="2"/>
        <v>4º Trimestre</v>
      </c>
      <c r="K43" s="53"/>
      <c r="L43" s="63"/>
    </row>
    <row r="44" spans="2:12" ht="99.95" customHeight="1" x14ac:dyDescent="0.25">
      <c r="B44" s="114" t="s">
        <v>209</v>
      </c>
      <c r="C44" s="616" t="s">
        <v>210</v>
      </c>
      <c r="D44" s="315" t="s">
        <v>502</v>
      </c>
      <c r="E44" s="448" t="s">
        <v>19</v>
      </c>
      <c r="F44" s="315" t="s">
        <v>336</v>
      </c>
      <c r="G44" s="66">
        <v>31971.599999999999</v>
      </c>
      <c r="H44" s="233">
        <v>31971.599999999999</v>
      </c>
      <c r="I44" s="4">
        <v>45637</v>
      </c>
      <c r="J44" s="457" t="str">
        <f t="shared" si="2"/>
        <v>4º Trimestre</v>
      </c>
      <c r="K44" s="53"/>
    </row>
    <row r="45" spans="2:12" ht="88.5" customHeight="1" x14ac:dyDescent="0.25">
      <c r="B45" s="114" t="s">
        <v>236</v>
      </c>
      <c r="C45" s="616" t="s">
        <v>210</v>
      </c>
      <c r="D45" s="315" t="s">
        <v>237</v>
      </c>
      <c r="E45" s="448" t="s">
        <v>19</v>
      </c>
      <c r="F45" s="315" t="s">
        <v>238</v>
      </c>
      <c r="G45" s="66">
        <v>9000</v>
      </c>
      <c r="H45" s="233">
        <v>9000</v>
      </c>
      <c r="I45" s="4">
        <v>45641</v>
      </c>
      <c r="J45" s="457" t="str">
        <f t="shared" si="2"/>
        <v>4º Trimestre</v>
      </c>
      <c r="K45" s="53"/>
    </row>
    <row r="46" spans="2:12" ht="99.95" customHeight="1" x14ac:dyDescent="0.25">
      <c r="B46" s="114" t="s">
        <v>209</v>
      </c>
      <c r="C46" s="616" t="s">
        <v>210</v>
      </c>
      <c r="D46" s="676" t="s">
        <v>773</v>
      </c>
      <c r="E46" s="448"/>
      <c r="F46" s="315" t="s">
        <v>338</v>
      </c>
      <c r="G46" s="66">
        <v>185957.08</v>
      </c>
      <c r="H46" s="233">
        <v>185957.08</v>
      </c>
      <c r="I46" s="4">
        <v>45643</v>
      </c>
      <c r="J46" s="457" t="str">
        <f t="shared" si="2"/>
        <v>4º Trimestre</v>
      </c>
      <c r="K46" s="53"/>
    </row>
    <row r="47" spans="2:12" ht="140.1" customHeight="1" x14ac:dyDescent="0.25">
      <c r="B47" s="114" t="s">
        <v>236</v>
      </c>
      <c r="C47" s="616" t="s">
        <v>210</v>
      </c>
      <c r="D47" s="315" t="s">
        <v>346</v>
      </c>
      <c r="E47" s="448" t="s">
        <v>19</v>
      </c>
      <c r="F47" s="315" t="s">
        <v>347</v>
      </c>
      <c r="G47" s="66">
        <v>25115.040000000001</v>
      </c>
      <c r="H47" s="233">
        <v>25115.040000000001</v>
      </c>
      <c r="I47" s="4">
        <v>45643</v>
      </c>
      <c r="J47" s="457" t="str">
        <f t="shared" si="2"/>
        <v>4º Trimestre</v>
      </c>
      <c r="K47" s="53"/>
    </row>
    <row r="48" spans="2:12" ht="99.95" customHeight="1" x14ac:dyDescent="0.25">
      <c r="B48" s="114" t="s">
        <v>236</v>
      </c>
      <c r="C48" s="616" t="s">
        <v>210</v>
      </c>
      <c r="D48" s="315" t="s">
        <v>501</v>
      </c>
      <c r="E48" s="448" t="s">
        <v>19</v>
      </c>
      <c r="F48" s="315" t="s">
        <v>241</v>
      </c>
      <c r="G48" s="66">
        <v>34650.879999999997</v>
      </c>
      <c r="H48" s="233">
        <v>34650.879999999997</v>
      </c>
      <c r="I48" s="452">
        <v>45646</v>
      </c>
      <c r="J48" s="457" t="str">
        <f t="shared" si="2"/>
        <v>4º Trimestre</v>
      </c>
      <c r="K48" s="53"/>
    </row>
    <row r="49" spans="2:16" ht="99.95" customHeight="1" x14ac:dyDescent="0.25">
      <c r="B49" s="114" t="s">
        <v>236</v>
      </c>
      <c r="C49" s="616" t="s">
        <v>210</v>
      </c>
      <c r="D49" s="315" t="s">
        <v>572</v>
      </c>
      <c r="E49" s="448" t="s">
        <v>19</v>
      </c>
      <c r="F49" s="315" t="s">
        <v>573</v>
      </c>
      <c r="G49" s="66">
        <v>23700</v>
      </c>
      <c r="H49" s="233">
        <v>23700</v>
      </c>
      <c r="I49" s="4">
        <v>45647</v>
      </c>
      <c r="J49" s="457" t="str">
        <f t="shared" si="2"/>
        <v>4º Trimestre</v>
      </c>
      <c r="K49" s="53"/>
      <c r="L49" s="118" t="s">
        <v>656</v>
      </c>
    </row>
    <row r="50" spans="2:16" ht="60" customHeight="1" x14ac:dyDescent="0.25">
      <c r="B50" s="114" t="s">
        <v>236</v>
      </c>
      <c r="C50" s="616" t="s">
        <v>210</v>
      </c>
      <c r="D50" s="315" t="s">
        <v>574</v>
      </c>
      <c r="E50" s="448" t="s">
        <v>19</v>
      </c>
      <c r="F50" s="315" t="s">
        <v>575</v>
      </c>
      <c r="G50" s="66">
        <v>14976</v>
      </c>
      <c r="H50" s="233">
        <v>14976</v>
      </c>
      <c r="I50" s="4">
        <v>45655</v>
      </c>
      <c r="J50" s="457" t="str">
        <f>IF(AND(I50&gt;=$C$58,I50&lt;=$D$58),"1º Trimestre",IF(AND(I50&gt;=$C$59,I50&lt;=$D$59),"2º Trimestre",IF(AND(I50&gt;=$C$60,I50&lt;=$D$60),"3º Trimestre",IF(AND(I50&gt;=$C$61,I50&lt;=$D$61),"4º Trimestre","-"))))</f>
        <v>4º Trimestre</v>
      </c>
      <c r="K50" s="53"/>
      <c r="L50" s="120"/>
    </row>
    <row r="51" spans="2:16" ht="71.25" customHeight="1" thickBot="1" x14ac:dyDescent="0.3">
      <c r="B51" s="223" t="s">
        <v>217</v>
      </c>
      <c r="C51" s="224" t="s">
        <v>210</v>
      </c>
      <c r="D51" s="224" t="s">
        <v>218</v>
      </c>
      <c r="E51" s="243" t="s">
        <v>19</v>
      </c>
      <c r="F51" s="224" t="s">
        <v>219</v>
      </c>
      <c r="G51" s="244">
        <v>15000</v>
      </c>
      <c r="H51" s="245">
        <v>15000</v>
      </c>
      <c r="I51" s="225">
        <v>45657</v>
      </c>
      <c r="J51" s="197" t="str">
        <f>IF(AND(I51&gt;=$C$58,I51&lt;=$D$58),"1º Trimestre",IF(AND(I51&gt;=$C$59,I51&lt;=$D$59),"2º Trimestre",IF(AND(I51&gt;=$C$60,I51&lt;=$D$60),"3º Trimestre",IF(AND(I51&gt;=$C$61,I51&lt;=$D$61),"4º Trimestre","-"))))</f>
        <v>4º Trimestre</v>
      </c>
      <c r="K51" s="239"/>
    </row>
    <row r="52" spans="2:16" ht="80.099999999999994" customHeight="1" x14ac:dyDescent="0.25">
      <c r="B52" s="612" t="s">
        <v>236</v>
      </c>
      <c r="C52" s="614" t="s">
        <v>210</v>
      </c>
      <c r="D52" s="614" t="s">
        <v>583</v>
      </c>
      <c r="E52" s="444" t="s">
        <v>19</v>
      </c>
      <c r="F52" s="614" t="s">
        <v>582</v>
      </c>
      <c r="G52" s="246">
        <v>258515.91</v>
      </c>
      <c r="H52" s="215">
        <v>258515.91</v>
      </c>
      <c r="I52" s="472" t="s">
        <v>768</v>
      </c>
      <c r="J52" s="444" t="str">
        <f>IF(AND(I52&gt;=$C$58,I52&lt;=$D$58),"1º Trimestre",IF(AND(I52&gt;=$C$59,I52&lt;=$D$59),"2º Trimestre",IF(AND(I52&gt;=$C$60,I52&lt;=$D$60),"3º Trimestre",IF(AND(I52&gt;=$C$61,I52&lt;=$D$61),"4º Trimestre","-"))))</f>
        <v>-</v>
      </c>
      <c r="K52" s="247"/>
      <c r="L52" s="873" t="s">
        <v>657</v>
      </c>
      <c r="M52" s="874"/>
      <c r="N52" s="874"/>
      <c r="O52" s="874"/>
      <c r="P52" s="874"/>
    </row>
    <row r="53" spans="2:16" ht="144" customHeight="1" x14ac:dyDescent="0.25">
      <c r="B53" s="611" t="s">
        <v>236</v>
      </c>
      <c r="C53" s="605" t="s">
        <v>210</v>
      </c>
      <c r="D53" s="605" t="s">
        <v>584</v>
      </c>
      <c r="E53" s="428" t="s">
        <v>19</v>
      </c>
      <c r="F53" s="605" t="s">
        <v>585</v>
      </c>
      <c r="G53" s="61">
        <v>75981.98</v>
      </c>
      <c r="H53" s="65">
        <v>75981.98</v>
      </c>
      <c r="I53" s="40" t="s">
        <v>768</v>
      </c>
      <c r="J53" s="428" t="str">
        <f>IF(AND(I53&gt;=$C$58,I53&lt;=$D$58),"1º Trimestre",IF(AND(I53&gt;=$C$59,I53&lt;=$D$59),"2º Trimestre",IF(AND(I53&gt;=$C$60,I53&lt;=$D$60),"3º Trimestre",IF(AND(I53&gt;=$C$61,I53&lt;=$D$61),"4º Trimestre","-"))))</f>
        <v>-</v>
      </c>
      <c r="K53" s="41"/>
      <c r="L53" s="21" t="s">
        <v>658</v>
      </c>
    </row>
    <row r="54" spans="2:16" ht="123" customHeight="1" thickBot="1" x14ac:dyDescent="0.3">
      <c r="B54" s="439" t="s">
        <v>236</v>
      </c>
      <c r="C54" s="607" t="s">
        <v>210</v>
      </c>
      <c r="D54" s="607" t="s">
        <v>586</v>
      </c>
      <c r="E54" s="432" t="s">
        <v>19</v>
      </c>
      <c r="F54" s="607" t="s">
        <v>587</v>
      </c>
      <c r="G54" s="62">
        <v>200205.56</v>
      </c>
      <c r="H54" s="54">
        <v>200205.56</v>
      </c>
      <c r="I54" s="45" t="s">
        <v>768</v>
      </c>
      <c r="J54" s="432" t="str">
        <f>IF(AND(I54&gt;=$C$58,I54&lt;=$D$58),"1º Trimestre",IF(AND(I54&gt;=$C$59,I54&lt;=$D$59),"2º Trimestre",IF(AND(I54&gt;=$C$60,I54&lt;=$D$60),"3º Trimestre",IF(AND(I54&gt;=$C$61,I54&lt;=$D$61),"4º Trimestre","-"))))</f>
        <v>-</v>
      </c>
      <c r="K54" s="46"/>
      <c r="L54" s="248" t="s">
        <v>645</v>
      </c>
    </row>
    <row r="55" spans="2:16" ht="20.100000000000001" customHeight="1" x14ac:dyDescent="0.25">
      <c r="G55" s="156">
        <f>SUM(G4:G54)</f>
        <v>7773468.46</v>
      </c>
      <c r="H55" s="156">
        <f>SUM(H4:H54)</f>
        <v>7768465.3100000005</v>
      </c>
    </row>
    <row r="56" spans="2:16" ht="20.100000000000001" customHeight="1" thickBot="1" x14ac:dyDescent="0.3"/>
    <row r="57" spans="2:16" ht="20.100000000000001" customHeight="1" thickBot="1" x14ac:dyDescent="0.3">
      <c r="B57" s="647"/>
      <c r="C57" s="666" t="s">
        <v>530</v>
      </c>
      <c r="D57" s="649" t="s">
        <v>531</v>
      </c>
    </row>
    <row r="58" spans="2:16" ht="20.100000000000001" customHeight="1" x14ac:dyDescent="0.25">
      <c r="B58" s="667" t="s">
        <v>526</v>
      </c>
      <c r="C58" s="651">
        <v>45292</v>
      </c>
      <c r="D58" s="652">
        <v>45382</v>
      </c>
    </row>
    <row r="59" spans="2:16" ht="20.100000000000001" customHeight="1" x14ac:dyDescent="0.25">
      <c r="B59" s="650" t="s">
        <v>527</v>
      </c>
      <c r="C59" s="653">
        <v>45383</v>
      </c>
      <c r="D59" s="654">
        <v>45473</v>
      </c>
    </row>
    <row r="60" spans="2:16" ht="20.100000000000001" customHeight="1" x14ac:dyDescent="0.25">
      <c r="B60" s="650" t="s">
        <v>528</v>
      </c>
      <c r="C60" s="653">
        <v>45474</v>
      </c>
      <c r="D60" s="654">
        <v>45565</v>
      </c>
    </row>
    <row r="61" spans="2:16" ht="20.100000000000001" customHeight="1" thickBot="1" x14ac:dyDescent="0.3">
      <c r="B61" s="655" t="s">
        <v>529</v>
      </c>
      <c r="C61" s="656">
        <v>45566</v>
      </c>
      <c r="D61" s="657">
        <v>45657</v>
      </c>
    </row>
  </sheetData>
  <sheetProtection algorithmName="SHA-512" hashValue="fFH+0FQb04zdo2/HbVnFap41Rw2YCAEOaDr6h4E5WP7kjjWVwP7r1/X9yoj1H0aYjHP+GMSP7Ry2KALIa2+wSg==" saltValue="KVqw2Fmh3DHmpF2hF1GwaA==" spinCount="100000" sheet="1" selectLockedCells="1"/>
  <sortState ref="B3:K57">
    <sortCondition ref="I3"/>
  </sortState>
  <mergeCells count="2">
    <mergeCell ref="B2:K2"/>
    <mergeCell ref="L52:P52"/>
  </mergeCells>
  <phoneticPr fontId="7" type="noConversion"/>
  <pageMargins left="0.511811024" right="0.511811024" top="0.78740157499999996" bottom="0.78740157499999996" header="0.31496062000000002" footer="0.31496062000000002"/>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showGridLines="0" zoomScale="80" zoomScaleNormal="80" workbookViewId="0">
      <selection activeCell="F255" sqref="F255"/>
    </sheetView>
  </sheetViews>
  <sheetFormatPr defaultRowHeight="15" x14ac:dyDescent="0.25"/>
  <cols>
    <col min="1" max="1" width="3.7109375" customWidth="1"/>
    <col min="2" max="3" width="23.7109375" style="446" customWidth="1"/>
    <col min="4" max="4" width="50.7109375" style="446" customWidth="1"/>
    <col min="5" max="5" width="23.7109375" style="446" customWidth="1"/>
    <col min="6" max="6" width="90.7109375" style="446" customWidth="1"/>
    <col min="7" max="7" width="30.7109375" style="6" customWidth="1"/>
    <col min="8" max="8" width="27.7109375" style="6" customWidth="1"/>
    <col min="9" max="9" width="27.7109375" style="13" customWidth="1"/>
    <col min="10" max="11" width="15.7109375" customWidth="1"/>
    <col min="13" max="13" width="11.5703125" bestFit="1" customWidth="1"/>
    <col min="14" max="15" width="11.28515625" bestFit="1" customWidth="1"/>
  </cols>
  <sheetData>
    <row r="1" spans="2:11" ht="15" customHeight="1" thickBot="1" x14ac:dyDescent="0.3"/>
    <row r="2" spans="2:11" ht="39.950000000000003" customHeight="1" thickBot="1" x14ac:dyDescent="0.3">
      <c r="B2" s="867" t="s">
        <v>115</v>
      </c>
      <c r="C2" s="868"/>
      <c r="D2" s="868"/>
      <c r="E2" s="868"/>
      <c r="F2" s="868"/>
      <c r="G2" s="868"/>
      <c r="H2" s="868"/>
      <c r="I2" s="868"/>
      <c r="J2" s="868"/>
      <c r="K2" s="869"/>
    </row>
    <row r="3" spans="2:11" ht="39.950000000000003" customHeight="1" thickBot="1" x14ac:dyDescent="0.3">
      <c r="B3" s="149" t="s">
        <v>11</v>
      </c>
      <c r="C3" s="150" t="s">
        <v>0</v>
      </c>
      <c r="D3" s="150" t="s">
        <v>12</v>
      </c>
      <c r="E3" s="150" t="s">
        <v>13</v>
      </c>
      <c r="F3" s="150" t="s">
        <v>14</v>
      </c>
      <c r="G3" s="662" t="s">
        <v>15</v>
      </c>
      <c r="H3" s="662" t="s">
        <v>620</v>
      </c>
      <c r="I3" s="151" t="s">
        <v>31</v>
      </c>
      <c r="J3" s="150" t="s">
        <v>532</v>
      </c>
      <c r="K3" s="152" t="s">
        <v>621</v>
      </c>
    </row>
    <row r="4" spans="2:11" ht="20.100000000000001" customHeight="1" x14ac:dyDescent="0.25">
      <c r="B4" s="890" t="s">
        <v>188</v>
      </c>
      <c r="C4" s="893" t="s">
        <v>185</v>
      </c>
      <c r="D4" s="615" t="s">
        <v>749</v>
      </c>
      <c r="E4" s="251">
        <v>4</v>
      </c>
      <c r="F4" s="884" t="s">
        <v>250</v>
      </c>
      <c r="G4" s="878">
        <v>344773.17</v>
      </c>
      <c r="H4" s="878">
        <f>154067.87-812.9</f>
        <v>153254.97</v>
      </c>
      <c r="I4" s="887">
        <v>45474</v>
      </c>
      <c r="J4" s="881" t="str">
        <f>IF(AND(I4&gt;=Mobiliário!$C$17,I4&lt;=Mobiliário!$D$17),"1º Trimestre",IF(AND(I4&gt;=Mobiliário!$C$18,I4&lt;=Mobiliário!$D$18),"2º Trimestre",IF(AND(I4&gt;=Mobiliário!$C$19,I4&lt;=Mobiliário!$D$19),"3º Trimestre",IF(AND(I4&gt;=Mobiliário!$C$20,I4&lt;=Mobiliário!$D$20),"4º Trimestre","-"))))</f>
        <v>3º Trimestre</v>
      </c>
      <c r="K4" s="875"/>
    </row>
    <row r="5" spans="2:11" ht="20.100000000000001" customHeight="1" x14ac:dyDescent="0.25">
      <c r="B5" s="891"/>
      <c r="C5" s="894"/>
      <c r="D5" s="616" t="s">
        <v>248</v>
      </c>
      <c r="E5" s="3">
        <v>68</v>
      </c>
      <c r="F5" s="885"/>
      <c r="G5" s="879"/>
      <c r="H5" s="879"/>
      <c r="I5" s="888"/>
      <c r="J5" s="882"/>
      <c r="K5" s="876"/>
    </row>
    <row r="6" spans="2:11" ht="20.100000000000001" customHeight="1" x14ac:dyDescent="0.25">
      <c r="B6" s="891"/>
      <c r="C6" s="894"/>
      <c r="D6" s="616" t="s">
        <v>750</v>
      </c>
      <c r="E6" s="3">
        <v>71</v>
      </c>
      <c r="F6" s="885"/>
      <c r="G6" s="879"/>
      <c r="H6" s="879"/>
      <c r="I6" s="888"/>
      <c r="J6" s="882"/>
      <c r="K6" s="876"/>
    </row>
    <row r="7" spans="2:11" ht="20.100000000000001" customHeight="1" x14ac:dyDescent="0.25">
      <c r="B7" s="891"/>
      <c r="C7" s="894"/>
      <c r="D7" s="616" t="s">
        <v>249</v>
      </c>
      <c r="E7" s="3">
        <v>3</v>
      </c>
      <c r="F7" s="885"/>
      <c r="G7" s="879"/>
      <c r="H7" s="879"/>
      <c r="I7" s="888"/>
      <c r="J7" s="882"/>
      <c r="K7" s="876"/>
    </row>
    <row r="8" spans="2:11" ht="20.100000000000001" customHeight="1" x14ac:dyDescent="0.25">
      <c r="B8" s="891"/>
      <c r="C8" s="894"/>
      <c r="D8" s="616" t="s">
        <v>751</v>
      </c>
      <c r="E8" s="3">
        <v>22</v>
      </c>
      <c r="F8" s="885"/>
      <c r="G8" s="879"/>
      <c r="H8" s="879"/>
      <c r="I8" s="888"/>
      <c r="J8" s="882"/>
      <c r="K8" s="876"/>
    </row>
    <row r="9" spans="2:11" ht="20.100000000000001" customHeight="1" x14ac:dyDescent="0.25">
      <c r="B9" s="891"/>
      <c r="C9" s="894"/>
      <c r="D9" s="616" t="s">
        <v>752</v>
      </c>
      <c r="E9" s="3">
        <v>1</v>
      </c>
      <c r="F9" s="885"/>
      <c r="G9" s="879"/>
      <c r="H9" s="879"/>
      <c r="I9" s="888"/>
      <c r="J9" s="882"/>
      <c r="K9" s="876"/>
    </row>
    <row r="10" spans="2:11" ht="20.100000000000001" customHeight="1" x14ac:dyDescent="0.25">
      <c r="B10" s="891"/>
      <c r="C10" s="894"/>
      <c r="D10" s="616" t="s">
        <v>753</v>
      </c>
      <c r="E10" s="3">
        <v>56</v>
      </c>
      <c r="F10" s="885"/>
      <c r="G10" s="879"/>
      <c r="H10" s="879"/>
      <c r="I10" s="888"/>
      <c r="J10" s="882"/>
      <c r="K10" s="876"/>
    </row>
    <row r="11" spans="2:11" ht="20.100000000000001" customHeight="1" x14ac:dyDescent="0.25">
      <c r="B11" s="891"/>
      <c r="C11" s="894"/>
      <c r="D11" s="616" t="s">
        <v>754</v>
      </c>
      <c r="E11" s="3">
        <v>2</v>
      </c>
      <c r="F11" s="885"/>
      <c r="G11" s="879"/>
      <c r="H11" s="879"/>
      <c r="I11" s="888"/>
      <c r="J11" s="882"/>
      <c r="K11" s="876"/>
    </row>
    <row r="12" spans="2:11" ht="20.100000000000001" customHeight="1" thickBot="1" x14ac:dyDescent="0.3">
      <c r="B12" s="892"/>
      <c r="C12" s="895"/>
      <c r="D12" s="240" t="s">
        <v>755</v>
      </c>
      <c r="E12" s="644">
        <v>1</v>
      </c>
      <c r="F12" s="886"/>
      <c r="G12" s="880"/>
      <c r="H12" s="880"/>
      <c r="I12" s="889"/>
      <c r="J12" s="883"/>
      <c r="K12" s="877"/>
    </row>
    <row r="13" spans="2:11" ht="62.25" customHeight="1" thickBot="1" x14ac:dyDescent="0.3">
      <c r="B13" s="658" t="s">
        <v>188</v>
      </c>
      <c r="C13" s="659" t="s">
        <v>185</v>
      </c>
      <c r="D13" s="663" t="s">
        <v>189</v>
      </c>
      <c r="E13" s="597" t="s">
        <v>19</v>
      </c>
      <c r="F13" s="659" t="s">
        <v>190</v>
      </c>
      <c r="G13" s="630">
        <v>570000</v>
      </c>
      <c r="H13" s="630">
        <v>570000</v>
      </c>
      <c r="I13" s="660">
        <v>45627</v>
      </c>
      <c r="J13" s="603" t="str">
        <f>IF(AND(I13&gt;=Mobiliário!$C$17,I13&lt;=Mobiliário!$D$17),"1º Trimestre",IF(AND(I13&gt;=Mobiliário!$C$18,I13&lt;=Mobiliário!$D$18),"2º Trimestre",IF(AND(I13&gt;=Mobiliário!$C$19,I13&lt;=Mobiliário!$D$19),"3º Trimestre",IF(AND(I13&gt;=Mobiliário!$C$20,I13&lt;=Mobiliário!$D$20),"4º Trimestre","-"))))</f>
        <v>4º Trimestre</v>
      </c>
      <c r="K13" s="661"/>
    </row>
    <row r="14" spans="2:11" ht="20.100000000000001" customHeight="1" x14ac:dyDescent="0.25">
      <c r="B14" s="9"/>
      <c r="C14" s="8"/>
      <c r="G14" s="254">
        <f>SUM(G4:G13)</f>
        <v>914773.16999999993</v>
      </c>
      <c r="H14" s="254">
        <f>SUM(H4:H13)</f>
        <v>723254.97</v>
      </c>
      <c r="J14" s="7"/>
    </row>
    <row r="15" spans="2:11" ht="20.100000000000001" customHeight="1" thickBot="1" x14ac:dyDescent="0.3">
      <c r="C15" s="7"/>
      <c r="D15" s="21"/>
      <c r="E15" s="5"/>
      <c r="F15" s="1"/>
      <c r="G15" s="19"/>
      <c r="H15" s="19"/>
      <c r="J15" s="7"/>
    </row>
    <row r="16" spans="2:11" ht="20.100000000000001" customHeight="1" thickBot="1" x14ac:dyDescent="0.3">
      <c r="B16" s="647"/>
      <c r="C16" s="648" t="s">
        <v>530</v>
      </c>
      <c r="D16" s="649" t="s">
        <v>531</v>
      </c>
      <c r="J16" s="7"/>
    </row>
    <row r="17" spans="2:10" ht="20.100000000000001" customHeight="1" x14ac:dyDescent="0.25">
      <c r="B17" s="650" t="s">
        <v>526</v>
      </c>
      <c r="C17" s="651">
        <v>45292</v>
      </c>
      <c r="D17" s="652">
        <v>45382</v>
      </c>
      <c r="J17" s="7"/>
    </row>
    <row r="18" spans="2:10" ht="20.100000000000001" customHeight="1" x14ac:dyDescent="0.25">
      <c r="B18" s="650" t="s">
        <v>527</v>
      </c>
      <c r="C18" s="653">
        <v>45383</v>
      </c>
      <c r="D18" s="654">
        <v>45473</v>
      </c>
      <c r="J18" s="7"/>
    </row>
    <row r="19" spans="2:10" ht="20.100000000000001" customHeight="1" x14ac:dyDescent="0.25">
      <c r="B19" s="650" t="s">
        <v>528</v>
      </c>
      <c r="C19" s="653">
        <v>45474</v>
      </c>
      <c r="D19" s="654">
        <v>45565</v>
      </c>
      <c r="J19" s="7"/>
    </row>
    <row r="20" spans="2:10" ht="20.100000000000001" customHeight="1" thickBot="1" x14ac:dyDescent="0.3">
      <c r="B20" s="655" t="s">
        <v>529</v>
      </c>
      <c r="C20" s="656">
        <v>45566</v>
      </c>
      <c r="D20" s="657">
        <v>45657</v>
      </c>
      <c r="J20" s="7"/>
    </row>
    <row r="21" spans="2:10" x14ac:dyDescent="0.25">
      <c r="B21" s="9"/>
      <c r="C21" s="8"/>
      <c r="J21" s="7"/>
    </row>
    <row r="22" spans="2:10" x14ac:dyDescent="0.25">
      <c r="B22" s="9"/>
      <c r="C22" s="8"/>
      <c r="J22" s="7"/>
    </row>
    <row r="23" spans="2:10" x14ac:dyDescent="0.25">
      <c r="B23" s="9"/>
      <c r="C23" s="8"/>
      <c r="J23" s="7"/>
    </row>
    <row r="24" spans="2:10" x14ac:dyDescent="0.25">
      <c r="B24" s="9"/>
      <c r="C24" s="8"/>
      <c r="J24" s="7"/>
    </row>
    <row r="25" spans="2:10" x14ac:dyDescent="0.25">
      <c r="B25" s="9"/>
      <c r="C25" s="8"/>
      <c r="J25" s="7"/>
    </row>
  </sheetData>
  <sheetProtection algorithmName="SHA-512" hashValue="SH64tKT5tj7e2kwSb5krv5aEJNxSfK1fP5DbC5i9Ews44FRowmmyPwHLXER58afeCXDM8oEwbTP9IeIK31cOqg==" saltValue="rYxGBWzyvZcR/hmxNgaRdw==" spinCount="100000" sheet="1" objects="1" scenarios="1" selectLockedCells="1"/>
  <mergeCells count="9">
    <mergeCell ref="B2:K2"/>
    <mergeCell ref="K4:K12"/>
    <mergeCell ref="H4:H12"/>
    <mergeCell ref="J4:J12"/>
    <mergeCell ref="F4:F12"/>
    <mergeCell ref="G4:G12"/>
    <mergeCell ref="I4:I12"/>
    <mergeCell ref="B4:B12"/>
    <mergeCell ref="C4:C12"/>
  </mergeCells>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2"/>
  <sheetViews>
    <sheetView showGridLines="0" zoomScale="80" zoomScaleNormal="80" workbookViewId="0">
      <selection activeCell="F253" sqref="F253"/>
    </sheetView>
  </sheetViews>
  <sheetFormatPr defaultRowHeight="15" x14ac:dyDescent="0.25"/>
  <cols>
    <col min="1" max="1" width="3.7109375" customWidth="1"/>
    <col min="2" max="3" width="23.7109375" customWidth="1"/>
    <col min="4" max="4" width="50.7109375" customWidth="1"/>
    <col min="5" max="5" width="23.7109375" customWidth="1"/>
    <col min="6" max="6" width="90.7109375" customWidth="1"/>
    <col min="7" max="7" width="30.7109375" customWidth="1"/>
    <col min="8" max="8" width="27.7109375" customWidth="1"/>
    <col min="9" max="9" width="27.7109375" style="12" customWidth="1"/>
    <col min="10" max="11" width="15.7109375" customWidth="1"/>
  </cols>
  <sheetData>
    <row r="1" spans="2:11" ht="15" customHeight="1" thickBot="1" x14ac:dyDescent="0.3"/>
    <row r="2" spans="2:11" ht="39.950000000000003" customHeight="1" thickBot="1" x14ac:dyDescent="0.3">
      <c r="B2" s="867" t="s">
        <v>114</v>
      </c>
      <c r="C2" s="868"/>
      <c r="D2" s="868"/>
      <c r="E2" s="868"/>
      <c r="F2" s="868"/>
      <c r="G2" s="868"/>
      <c r="H2" s="868"/>
      <c r="I2" s="868"/>
      <c r="J2" s="868"/>
      <c r="K2" s="869"/>
    </row>
    <row r="3" spans="2:11" ht="39.950000000000003" customHeight="1" thickBot="1" x14ac:dyDescent="0.3">
      <c r="B3" s="149" t="s">
        <v>11</v>
      </c>
      <c r="C3" s="150" t="s">
        <v>0</v>
      </c>
      <c r="D3" s="150" t="s">
        <v>12</v>
      </c>
      <c r="E3" s="150" t="s">
        <v>13</v>
      </c>
      <c r="F3" s="150" t="s">
        <v>14</v>
      </c>
      <c r="G3" s="150" t="s">
        <v>15</v>
      </c>
      <c r="H3" s="150" t="s">
        <v>620</v>
      </c>
      <c r="I3" s="646" t="s">
        <v>31</v>
      </c>
      <c r="J3" s="150" t="s">
        <v>532</v>
      </c>
      <c r="K3" s="152" t="s">
        <v>621</v>
      </c>
    </row>
    <row r="4" spans="2:11" ht="20.100000000000001" customHeight="1" x14ac:dyDescent="0.25">
      <c r="B4" s="904" t="s">
        <v>48</v>
      </c>
      <c r="C4" s="906" t="s">
        <v>44</v>
      </c>
      <c r="D4" s="623" t="s">
        <v>58</v>
      </c>
      <c r="E4" s="900" t="s">
        <v>19</v>
      </c>
      <c r="F4" s="906" t="s">
        <v>59</v>
      </c>
      <c r="G4" s="898">
        <v>3000</v>
      </c>
      <c r="H4" s="898">
        <v>3000</v>
      </c>
      <c r="I4" s="896">
        <v>45444</v>
      </c>
      <c r="J4" s="900" t="str">
        <f>IF(AND(I4&gt;=$C$13,I4&lt;=$D$13),"1º Trimestre",IF(AND(I4&gt;=$C$14,I4&lt;=$D$14),"2º Trimestre",IF(AND(I4&gt;=$C$15,I4&lt;=$D$15),"3º Trimestre",IF(AND(I4&gt;=$C$16,I4&lt;=$D$16),"4º Trimestre","-"))))</f>
        <v>2º Trimestre</v>
      </c>
      <c r="K4" s="902"/>
    </row>
    <row r="5" spans="2:11" ht="20.100000000000001" customHeight="1" x14ac:dyDescent="0.25">
      <c r="B5" s="905"/>
      <c r="C5" s="907"/>
      <c r="D5" s="624" t="s">
        <v>60</v>
      </c>
      <c r="E5" s="901"/>
      <c r="F5" s="907"/>
      <c r="G5" s="899"/>
      <c r="H5" s="899"/>
      <c r="I5" s="897"/>
      <c r="J5" s="901"/>
      <c r="K5" s="903"/>
    </row>
    <row r="6" spans="2:11" ht="20.100000000000001" customHeight="1" x14ac:dyDescent="0.25">
      <c r="B6" s="905"/>
      <c r="C6" s="907"/>
      <c r="D6" s="624" t="s">
        <v>61</v>
      </c>
      <c r="E6" s="901"/>
      <c r="F6" s="907"/>
      <c r="G6" s="899"/>
      <c r="H6" s="899"/>
      <c r="I6" s="897"/>
      <c r="J6" s="901"/>
      <c r="K6" s="903"/>
    </row>
    <row r="7" spans="2:11" ht="20.100000000000001" customHeight="1" x14ac:dyDescent="0.25">
      <c r="B7" s="905"/>
      <c r="C7" s="907"/>
      <c r="D7" s="624" t="s">
        <v>62</v>
      </c>
      <c r="E7" s="901"/>
      <c r="F7" s="907"/>
      <c r="G7" s="899"/>
      <c r="H7" s="899"/>
      <c r="I7" s="897"/>
      <c r="J7" s="901"/>
      <c r="K7" s="903"/>
    </row>
    <row r="8" spans="2:11" ht="20.100000000000001" customHeight="1" x14ac:dyDescent="0.25">
      <c r="B8" s="905"/>
      <c r="C8" s="907"/>
      <c r="D8" s="624" t="s">
        <v>63</v>
      </c>
      <c r="E8" s="901"/>
      <c r="F8" s="907"/>
      <c r="G8" s="899"/>
      <c r="H8" s="899"/>
      <c r="I8" s="897"/>
      <c r="J8" s="901"/>
      <c r="K8" s="903"/>
    </row>
    <row r="9" spans="2:11" ht="60" customHeight="1" thickBot="1" x14ac:dyDescent="0.3">
      <c r="B9" s="252" t="s">
        <v>188</v>
      </c>
      <c r="C9" s="240" t="s">
        <v>185</v>
      </c>
      <c r="D9" s="240" t="s">
        <v>496</v>
      </c>
      <c r="E9" s="449" t="s">
        <v>19</v>
      </c>
      <c r="F9" s="240" t="s">
        <v>497</v>
      </c>
      <c r="G9" s="234">
        <v>18426.7</v>
      </c>
      <c r="H9" s="234">
        <v>150000</v>
      </c>
      <c r="I9" s="453">
        <v>45444</v>
      </c>
      <c r="J9" s="253" t="str">
        <f>IF(AND(I9&gt;=$C$13,I9&lt;=$D$13),"1º Trimestre",IF(AND(I9&gt;=$C$14,I9&lt;=$D$14),"2º Trimestre",IF(AND(I9&gt;=$C$15,I9&lt;=$D$15),"3º Trimestre",IF(AND(I9&gt;=$C$16,I9&lt;=$D$16),"4º Trimestre","-"))))</f>
        <v>2º Trimestre</v>
      </c>
      <c r="K9" s="258"/>
    </row>
    <row r="10" spans="2:11" ht="20.100000000000001" customHeight="1" x14ac:dyDescent="0.3">
      <c r="B10" s="8"/>
      <c r="C10" s="8"/>
      <c r="G10" s="256">
        <f>SUM(G4:G9)</f>
        <v>21426.7</v>
      </c>
      <c r="H10" s="256">
        <f>SUM(H4:H9)</f>
        <v>153000</v>
      </c>
      <c r="J10" s="7"/>
    </row>
    <row r="11" spans="2:11" ht="20.100000000000001" customHeight="1" thickBot="1" x14ac:dyDescent="0.3">
      <c r="B11" s="8"/>
      <c r="C11" s="8"/>
      <c r="J11" s="7"/>
    </row>
    <row r="12" spans="2:11" ht="20.100000000000001" customHeight="1" thickBot="1" x14ac:dyDescent="0.3">
      <c r="B12" s="647"/>
      <c r="C12" s="648" t="s">
        <v>530</v>
      </c>
      <c r="D12" s="649" t="s">
        <v>531</v>
      </c>
      <c r="J12" s="7"/>
    </row>
    <row r="13" spans="2:11" ht="20.100000000000001" customHeight="1" x14ac:dyDescent="0.25">
      <c r="B13" s="650" t="s">
        <v>526</v>
      </c>
      <c r="C13" s="651">
        <v>45292</v>
      </c>
      <c r="D13" s="652">
        <v>45382</v>
      </c>
      <c r="J13" s="7"/>
    </row>
    <row r="14" spans="2:11" ht="20.100000000000001" customHeight="1" x14ac:dyDescent="0.25">
      <c r="B14" s="650" t="s">
        <v>527</v>
      </c>
      <c r="C14" s="653">
        <v>45383</v>
      </c>
      <c r="D14" s="654">
        <v>45473</v>
      </c>
    </row>
    <row r="15" spans="2:11" ht="20.100000000000001" customHeight="1" x14ac:dyDescent="0.25">
      <c r="B15" s="650" t="s">
        <v>528</v>
      </c>
      <c r="C15" s="653">
        <v>45474</v>
      </c>
      <c r="D15" s="654">
        <v>45565</v>
      </c>
    </row>
    <row r="16" spans="2:11" ht="20.100000000000001" customHeight="1" thickBot="1" x14ac:dyDescent="0.3">
      <c r="B16" s="655" t="s">
        <v>529</v>
      </c>
      <c r="C16" s="656">
        <v>45566</v>
      </c>
      <c r="D16" s="657">
        <v>45657</v>
      </c>
    </row>
    <row r="30" spans="5:6" x14ac:dyDescent="0.25">
      <c r="E30" s="2"/>
      <c r="F30" s="2"/>
    </row>
    <row r="31" spans="5:6" x14ac:dyDescent="0.25">
      <c r="E31" s="2"/>
      <c r="F31" s="2"/>
    </row>
    <row r="32" spans="5:6" x14ac:dyDescent="0.25">
      <c r="E32" s="2"/>
      <c r="F32" s="2"/>
    </row>
    <row r="33" spans="2:6" x14ac:dyDescent="0.25">
      <c r="E33" s="2"/>
      <c r="F33" s="2"/>
    </row>
    <row r="34" spans="2:6" x14ac:dyDescent="0.25">
      <c r="E34" s="2"/>
      <c r="F34" s="2"/>
    </row>
    <row r="35" spans="2:6" x14ac:dyDescent="0.25">
      <c r="E35" s="2"/>
      <c r="F35" s="2"/>
    </row>
    <row r="36" spans="2:6" x14ac:dyDescent="0.25">
      <c r="B36" s="966"/>
      <c r="C36" s="966"/>
      <c r="E36" s="2"/>
      <c r="F36" s="2"/>
    </row>
    <row r="37" spans="2:6" x14ac:dyDescent="0.25">
      <c r="B37" s="966"/>
      <c r="C37" s="966"/>
      <c r="E37" s="2"/>
      <c r="F37" s="2"/>
    </row>
    <row r="38" spans="2:6" x14ac:dyDescent="0.25">
      <c r="B38" s="966"/>
      <c r="C38" s="966"/>
      <c r="E38" s="2"/>
      <c r="F38" s="2"/>
    </row>
    <row r="39" spans="2:6" x14ac:dyDescent="0.25">
      <c r="B39" s="966"/>
      <c r="C39" s="966"/>
      <c r="E39" s="2"/>
      <c r="F39" s="2"/>
    </row>
    <row r="40" spans="2:6" x14ac:dyDescent="0.25">
      <c r="B40" s="966"/>
      <c r="C40" s="966"/>
    </row>
    <row r="41" spans="2:6" x14ac:dyDescent="0.25">
      <c r="B41" s="966"/>
      <c r="C41" s="966"/>
    </row>
    <row r="42" spans="2:6" x14ac:dyDescent="0.25">
      <c r="B42" s="966"/>
      <c r="C42" s="966"/>
    </row>
    <row r="43" spans="2:6" x14ac:dyDescent="0.25">
      <c r="B43" s="966"/>
      <c r="C43" s="966"/>
    </row>
    <row r="44" spans="2:6" x14ac:dyDescent="0.25">
      <c r="B44" s="966"/>
      <c r="C44" s="966"/>
    </row>
    <row r="45" spans="2:6" x14ac:dyDescent="0.25">
      <c r="B45" s="966"/>
      <c r="C45" s="966"/>
    </row>
    <row r="46" spans="2:6" x14ac:dyDescent="0.25">
      <c r="B46" s="966"/>
      <c r="C46" s="966"/>
    </row>
    <row r="47" spans="2:6" x14ac:dyDescent="0.25">
      <c r="B47" s="966"/>
      <c r="C47" s="966"/>
    </row>
    <row r="48" spans="2:6" x14ac:dyDescent="0.25">
      <c r="B48" s="966"/>
      <c r="C48" s="966"/>
    </row>
    <row r="49" spans="2:3" x14ac:dyDescent="0.25">
      <c r="B49" s="966"/>
      <c r="C49" s="966"/>
    </row>
    <row r="50" spans="2:3" x14ac:dyDescent="0.25">
      <c r="B50" s="966"/>
      <c r="C50" s="966"/>
    </row>
    <row r="51" spans="2:3" x14ac:dyDescent="0.25">
      <c r="B51" s="966"/>
      <c r="C51" s="966"/>
    </row>
    <row r="52" spans="2:3" x14ac:dyDescent="0.25">
      <c r="B52" s="966"/>
      <c r="C52" s="966"/>
    </row>
  </sheetData>
  <sheetProtection algorithmName="SHA-512" hashValue="OTyh6i4zi+CeZ/Xgu0Vu12/9fUgFS0wcdXdBfEcFOXEEwf/9t8PjsSjmFMiIZ+fNZK/5e1+Y2siCxdGZbOLOgg==" saltValue="KVht9V37HoWBRtLUv0u5FQ==" spinCount="100000" sheet="1" objects="1" scenarios="1" selectLockedCells="1"/>
  <mergeCells count="10">
    <mergeCell ref="I4:I8"/>
    <mergeCell ref="B2:K2"/>
    <mergeCell ref="H4:H8"/>
    <mergeCell ref="J4:J8"/>
    <mergeCell ref="K4:K8"/>
    <mergeCell ref="B4:B8"/>
    <mergeCell ref="C4:C8"/>
    <mergeCell ref="E4:E8"/>
    <mergeCell ref="F4:F8"/>
    <mergeCell ref="G4:G8"/>
  </mergeCells>
  <pageMargins left="0.511811024" right="0.511811024" top="0.78740157499999996" bottom="0.78740157499999996" header="0.31496062000000002" footer="0.3149606200000000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5"/>
  <sheetViews>
    <sheetView showGridLines="0" zoomScale="80" zoomScaleNormal="80" workbookViewId="0">
      <selection activeCell="F249" sqref="F249"/>
    </sheetView>
  </sheetViews>
  <sheetFormatPr defaultRowHeight="15" x14ac:dyDescent="0.25"/>
  <cols>
    <col min="1" max="1" width="3.7109375" customWidth="1"/>
    <col min="2" max="3" width="23.7109375" customWidth="1"/>
    <col min="4" max="4" width="50.7109375" customWidth="1"/>
    <col min="5" max="5" width="23.7109375" customWidth="1"/>
    <col min="6" max="6" width="90.7109375" customWidth="1"/>
    <col min="7" max="7" width="30.7109375" customWidth="1"/>
    <col min="8" max="9" width="27.7109375" customWidth="1"/>
    <col min="10" max="11" width="15.7109375" customWidth="1"/>
  </cols>
  <sheetData>
    <row r="1" spans="2:11" ht="15" customHeight="1" thickBot="1" x14ac:dyDescent="0.3"/>
    <row r="2" spans="2:11" ht="39.950000000000003" customHeight="1" thickBot="1" x14ac:dyDescent="0.3">
      <c r="B2" s="870" t="s">
        <v>113</v>
      </c>
      <c r="C2" s="871"/>
      <c r="D2" s="871"/>
      <c r="E2" s="871"/>
      <c r="F2" s="871"/>
      <c r="G2" s="871"/>
      <c r="H2" s="871"/>
      <c r="I2" s="871"/>
      <c r="J2" s="871"/>
      <c r="K2" s="872"/>
    </row>
    <row r="3" spans="2:11" ht="39.950000000000003" customHeight="1" thickBot="1" x14ac:dyDescent="0.3">
      <c r="B3" s="149" t="s">
        <v>11</v>
      </c>
      <c r="C3" s="150" t="s">
        <v>0</v>
      </c>
      <c r="D3" s="150" t="s">
        <v>12</v>
      </c>
      <c r="E3" s="150" t="s">
        <v>13</v>
      </c>
      <c r="F3" s="150" t="s">
        <v>14</v>
      </c>
      <c r="G3" s="150" t="s">
        <v>15</v>
      </c>
      <c r="H3" s="150" t="s">
        <v>620</v>
      </c>
      <c r="I3" s="150" t="s">
        <v>31</v>
      </c>
      <c r="J3" s="150" t="s">
        <v>532</v>
      </c>
      <c r="K3" s="152" t="s">
        <v>621</v>
      </c>
    </row>
    <row r="4" spans="2:11" ht="80.099999999999994" customHeight="1" x14ac:dyDescent="0.25">
      <c r="B4" s="353" t="s">
        <v>92</v>
      </c>
      <c r="C4" s="615" t="s">
        <v>1</v>
      </c>
      <c r="D4" s="257" t="s">
        <v>125</v>
      </c>
      <c r="E4" s="447" t="s">
        <v>19</v>
      </c>
      <c r="F4" s="257" t="s">
        <v>98</v>
      </c>
      <c r="G4" s="260">
        <v>50000</v>
      </c>
      <c r="H4" s="260">
        <v>50000</v>
      </c>
      <c r="I4" s="451">
        <v>45352</v>
      </c>
      <c r="J4" s="447" t="str">
        <f>IF(AND(I4&gt;=Divisórias!$C$9,I4&lt;=Divisórias!$D$9),"1º Trimestre",IF(AND(I4&gt;=Divisórias!$C$9,I4&lt;=Divisórias!$D$10),"2º Trimestre",IF(AND(I4&gt;=Divisórias!$C$11,I4&lt;=Divisórias!$D$11),"3º Trimestre",IF(AND(I4&gt;=Divisórias!$C$12,I4&lt;=Divisórias!$D$12),"4º Trimestre","-"))))</f>
        <v>1º Trimestre</v>
      </c>
      <c r="K4" s="259"/>
    </row>
    <row r="5" spans="2:11" ht="80.099999999999994" customHeight="1" thickBot="1" x14ac:dyDescent="0.3">
      <c r="B5" s="32" t="s">
        <v>92</v>
      </c>
      <c r="C5" s="634" t="s">
        <v>1</v>
      </c>
      <c r="D5" s="240" t="s">
        <v>126</v>
      </c>
      <c r="E5" s="449" t="s">
        <v>19</v>
      </c>
      <c r="F5" s="240" t="s">
        <v>99</v>
      </c>
      <c r="G5" s="261">
        <v>1500000</v>
      </c>
      <c r="H5" s="261">
        <v>1500000</v>
      </c>
      <c r="I5" s="453">
        <v>45352</v>
      </c>
      <c r="J5" s="449" t="str">
        <f>IF(AND(I5&gt;=Divisórias!$C$9,I5&lt;=Divisórias!$D$9),"1º Trimestre",IF(AND(I5&gt;=Divisórias!$C$9,I5&lt;=Divisórias!$D$10),"2º Trimestre",IF(AND(I5&gt;=Divisórias!$C$11,I5&lt;=Divisórias!$D$11),"3º Trimestre",IF(AND(I5&gt;=Divisórias!$C$12,I5&lt;=Divisórias!$D$12),"4º Trimestre","-"))))</f>
        <v>1º Trimestre</v>
      </c>
      <c r="K5" s="258"/>
    </row>
    <row r="6" spans="2:11" ht="20.100000000000001" customHeight="1" x14ac:dyDescent="0.3">
      <c r="B6" s="8"/>
      <c r="C6" s="7"/>
      <c r="G6" s="262">
        <f>SUM(G4:G5)</f>
        <v>1550000</v>
      </c>
      <c r="H6" s="262">
        <f>SUM(H4:H5)</f>
        <v>1550000</v>
      </c>
    </row>
    <row r="7" spans="2:11" ht="20.100000000000001" customHeight="1" thickBot="1" x14ac:dyDescent="0.3">
      <c r="B7" s="8"/>
      <c r="C7" s="7"/>
    </row>
    <row r="8" spans="2:11" ht="20.100000000000001" customHeight="1" thickBot="1" x14ac:dyDescent="0.3">
      <c r="B8" s="647"/>
      <c r="C8" s="648" t="s">
        <v>530</v>
      </c>
      <c r="D8" s="649" t="s">
        <v>531</v>
      </c>
    </row>
    <row r="9" spans="2:11" ht="20.100000000000001" customHeight="1" x14ac:dyDescent="0.25">
      <c r="B9" s="650" t="s">
        <v>526</v>
      </c>
      <c r="C9" s="651">
        <v>45292</v>
      </c>
      <c r="D9" s="652">
        <v>45382</v>
      </c>
    </row>
    <row r="10" spans="2:11" ht="20.100000000000001" customHeight="1" x14ac:dyDescent="0.25">
      <c r="B10" s="650" t="s">
        <v>527</v>
      </c>
      <c r="C10" s="653">
        <v>45383</v>
      </c>
      <c r="D10" s="654">
        <v>45473</v>
      </c>
    </row>
    <row r="11" spans="2:11" ht="20.100000000000001" customHeight="1" x14ac:dyDescent="0.25">
      <c r="B11" s="650" t="s">
        <v>528</v>
      </c>
      <c r="C11" s="653">
        <v>45474</v>
      </c>
      <c r="D11" s="654">
        <v>45565</v>
      </c>
    </row>
    <row r="12" spans="2:11" ht="20.100000000000001" customHeight="1" thickBot="1" x14ac:dyDescent="0.3">
      <c r="B12" s="655" t="s">
        <v>529</v>
      </c>
      <c r="C12" s="656">
        <v>45566</v>
      </c>
      <c r="D12" s="657">
        <v>45657</v>
      </c>
    </row>
    <row r="26" spans="5:6" x14ac:dyDescent="0.25">
      <c r="E26" s="2"/>
      <c r="F26" s="2"/>
    </row>
    <row r="27" spans="5:6" x14ac:dyDescent="0.25">
      <c r="E27" s="2"/>
      <c r="F27" s="2"/>
    </row>
    <row r="28" spans="5:6" x14ac:dyDescent="0.25">
      <c r="E28" s="2"/>
      <c r="F28" s="2"/>
    </row>
    <row r="29" spans="5:6" x14ac:dyDescent="0.25">
      <c r="E29" s="2"/>
      <c r="F29" s="2"/>
    </row>
    <row r="30" spans="5:6" x14ac:dyDescent="0.25">
      <c r="E30" s="2"/>
      <c r="F30" s="2"/>
    </row>
    <row r="31" spans="5:6" x14ac:dyDescent="0.25">
      <c r="E31" s="2"/>
      <c r="F31" s="2"/>
    </row>
    <row r="32" spans="5:6" x14ac:dyDescent="0.25">
      <c r="E32" s="2"/>
      <c r="F32" s="2"/>
    </row>
    <row r="33" spans="5:6" x14ac:dyDescent="0.25">
      <c r="E33" s="2"/>
      <c r="F33" s="2"/>
    </row>
    <row r="34" spans="5:6" x14ac:dyDescent="0.25">
      <c r="E34" s="2"/>
      <c r="F34" s="2"/>
    </row>
    <row r="35" spans="5:6" x14ac:dyDescent="0.25">
      <c r="E35" s="2"/>
      <c r="F35" s="2"/>
    </row>
  </sheetData>
  <sheetProtection algorithmName="SHA-512" hashValue="fa+wY+ThTnvoVup9WVL6SEPeuCXVkXopr0sPvNiFxOTZn6UIpAdUdtf3jYIWy50Y/SOVvpz5b88VNefGAMR5lg==" saltValue="0kBgsxtLqz+khldM+qGzqA==" spinCount="100000" sheet="1" objects="1" scenarios="1" selectLockedCells="1"/>
  <mergeCells count="1">
    <mergeCell ref="B2:K2"/>
  </mergeCells>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6"/>
  <sheetViews>
    <sheetView showGridLines="0" zoomScale="80" zoomScaleNormal="80" workbookViewId="0">
      <selection activeCell="E175" sqref="E175"/>
    </sheetView>
  </sheetViews>
  <sheetFormatPr defaultRowHeight="15" x14ac:dyDescent="0.25"/>
  <cols>
    <col min="1" max="1" width="3.7109375" customWidth="1"/>
    <col min="2" max="3" width="23.7109375" customWidth="1"/>
    <col min="4" max="4" width="50.7109375" customWidth="1"/>
    <col min="5" max="5" width="23.7109375" style="5" customWidth="1"/>
    <col min="6" max="6" width="90.7109375" customWidth="1"/>
    <col min="7" max="7" width="30.7109375" customWidth="1"/>
    <col min="8" max="8" width="27.7109375" customWidth="1"/>
    <col min="9" max="9" width="27.7109375" style="12" customWidth="1"/>
    <col min="10" max="11" width="15.7109375" customWidth="1"/>
    <col min="13" max="13" width="12.5703125" bestFit="1" customWidth="1"/>
    <col min="14" max="15" width="12.42578125" bestFit="1" customWidth="1"/>
  </cols>
  <sheetData>
    <row r="1" spans="2:11" ht="15" customHeight="1" thickBot="1" x14ac:dyDescent="0.3"/>
    <row r="2" spans="2:11" ht="39.950000000000003" customHeight="1" thickBot="1" x14ac:dyDescent="0.3">
      <c r="B2" s="870" t="s">
        <v>112</v>
      </c>
      <c r="C2" s="871"/>
      <c r="D2" s="871"/>
      <c r="E2" s="871"/>
      <c r="F2" s="871"/>
      <c r="G2" s="871"/>
      <c r="H2" s="871"/>
      <c r="I2" s="871"/>
      <c r="J2" s="871"/>
      <c r="K2" s="872"/>
    </row>
    <row r="3" spans="2:11" ht="39.950000000000003" customHeight="1" thickBot="1" x14ac:dyDescent="0.3">
      <c r="B3" s="149" t="s">
        <v>11</v>
      </c>
      <c r="C3" s="150" t="s">
        <v>0</v>
      </c>
      <c r="D3" s="150" t="s">
        <v>12</v>
      </c>
      <c r="E3" s="150" t="s">
        <v>13</v>
      </c>
      <c r="F3" s="150" t="s">
        <v>14</v>
      </c>
      <c r="G3" s="150" t="s">
        <v>15</v>
      </c>
      <c r="H3" s="150" t="s">
        <v>620</v>
      </c>
      <c r="I3" s="151" t="s">
        <v>31</v>
      </c>
      <c r="J3" s="150" t="s">
        <v>532</v>
      </c>
      <c r="K3" s="152" t="s">
        <v>621</v>
      </c>
    </row>
    <row r="4" spans="2:11" ht="80.099999999999994" customHeight="1" x14ac:dyDescent="0.25">
      <c r="B4" s="353" t="s">
        <v>431</v>
      </c>
      <c r="C4" s="615" t="s">
        <v>428</v>
      </c>
      <c r="D4" s="257" t="s">
        <v>474</v>
      </c>
      <c r="E4" s="447" t="s">
        <v>19</v>
      </c>
      <c r="F4" s="257" t="s">
        <v>434</v>
      </c>
      <c r="G4" s="231">
        <v>260000</v>
      </c>
      <c r="H4" s="231">
        <v>350000</v>
      </c>
      <c r="I4" s="31">
        <v>45323</v>
      </c>
      <c r="J4" s="447" t="str">
        <f>IF(AND(I4&gt;=$C$14,I4&lt;=$D$14),"1º Trimestre",IF(AND(I4&gt;=$C$15,I4&lt;=$D$15),"2º Trimestre",IF(AND(I4&gt;=$C$16,I4&lt;=$D$16),"3º Trimestre",IF(AND(I4&gt;=$C$17,I4&lt;=$D$17),"4º Trimestre","-"))))</f>
        <v>1º Trimestre</v>
      </c>
      <c r="K4" s="259"/>
    </row>
    <row r="5" spans="2:11" ht="60" customHeight="1" x14ac:dyDescent="0.25">
      <c r="B5" s="622" t="s">
        <v>3</v>
      </c>
      <c r="C5" s="620" t="s">
        <v>2</v>
      </c>
      <c r="D5" s="624" t="s">
        <v>34</v>
      </c>
      <c r="E5" s="457"/>
      <c r="F5" s="624" t="s">
        <v>33</v>
      </c>
      <c r="G5" s="56">
        <v>3000</v>
      </c>
      <c r="H5" s="376" t="s">
        <v>746</v>
      </c>
      <c r="I5" s="455">
        <v>45352</v>
      </c>
      <c r="J5" s="457" t="str">
        <f>IF(AND(I5&gt;=$C$14,I5&lt;=$D$14),"1º Trimestre",IF(AND(I5&gt;=$C$15,I5&lt;=$D$15),"2º Trimestre",IF(AND(I5&gt;=$C$16,I5&lt;=$D$16),"3º Trimestre",IF(AND(I5&gt;=$C$17,I5&lt;=$D$17),"4º Trimestre","-"))))</f>
        <v>1º Trimestre</v>
      </c>
      <c r="K5" s="377"/>
    </row>
    <row r="6" spans="2:11" ht="99.95" customHeight="1" thickBot="1" x14ac:dyDescent="0.3">
      <c r="B6" s="237" t="s">
        <v>431</v>
      </c>
      <c r="C6" s="123" t="s">
        <v>428</v>
      </c>
      <c r="D6" s="635" t="s">
        <v>477</v>
      </c>
      <c r="E6" s="266" t="s">
        <v>19</v>
      </c>
      <c r="F6" s="645" t="s">
        <v>478</v>
      </c>
      <c r="G6" s="267">
        <v>37300</v>
      </c>
      <c r="H6" s="267">
        <v>40000</v>
      </c>
      <c r="I6" s="318">
        <v>45352</v>
      </c>
      <c r="J6" s="123" t="str">
        <f>IF(AND(I6&gt;=$C$14,I6&lt;=$D$14),"1º Trimestre",IF(AND(I6&gt;=$C$15,I6&lt;=$D$15),"2º Trimestre",IF(AND(I6&gt;=$C$16,I6&lt;=$D$16),"3º Trimestre",IF(AND(I6&gt;=$C$17,I6&lt;=$D$17),"4º Trimestre","-"))))</f>
        <v>1º Trimestre</v>
      </c>
      <c r="K6" s="268"/>
    </row>
    <row r="7" spans="2:11" ht="120" customHeight="1" thickBot="1" x14ac:dyDescent="0.3">
      <c r="B7" s="274" t="s">
        <v>5</v>
      </c>
      <c r="C7" s="275" t="s">
        <v>4</v>
      </c>
      <c r="D7" s="277" t="s">
        <v>242</v>
      </c>
      <c r="E7" s="277" t="s">
        <v>19</v>
      </c>
      <c r="F7" s="277" t="s">
        <v>243</v>
      </c>
      <c r="G7" s="278">
        <v>21478.68</v>
      </c>
      <c r="H7" s="278">
        <v>21478.68</v>
      </c>
      <c r="I7" s="279">
        <v>45536</v>
      </c>
      <c r="J7" s="275" t="str">
        <f>IF(AND(I7&gt;=$C$14,I7&lt;=$D$14),"1º Trimestre",IF(AND(I7&gt;=$C$15,I7&lt;=$D$15),"2º Trimestre",IF(AND(I7&gt;=$C$16,I7&lt;=$D$16),"3º Trimestre",IF(AND(I7&gt;=$C$17,I7&lt;=$D$17),"4º Trimestre","-"))))</f>
        <v>3º Trimestre</v>
      </c>
      <c r="K7" s="280"/>
    </row>
    <row r="8" spans="2:11" ht="60" customHeight="1" x14ac:dyDescent="0.25">
      <c r="B8" s="908" t="s">
        <v>7</v>
      </c>
      <c r="C8" s="910" t="s">
        <v>29</v>
      </c>
      <c r="D8" s="628" t="s">
        <v>717</v>
      </c>
      <c r="E8" s="910" t="s">
        <v>19</v>
      </c>
      <c r="F8" s="912" t="s">
        <v>30</v>
      </c>
      <c r="G8" s="202">
        <v>30000</v>
      </c>
      <c r="H8" s="202">
        <v>30000</v>
      </c>
      <c r="I8" s="914">
        <v>45566</v>
      </c>
      <c r="J8" s="910" t="str">
        <f>IF(AND(I8&gt;=$C$14,I8&lt;=$D$14),"1º Trimestre",IF(AND(I8&gt;=$C$15,I8&lt;=$D$15),"2º Trimestre",IF(AND(I8&gt;=$C$16,I8&lt;=$D$16),"3º Trimestre",IF(AND(I8&gt;=$C$17,I8&lt;=$D$17),"4º Trimestre","-"))))</f>
        <v>4º Trimestre</v>
      </c>
      <c r="K8" s="916"/>
    </row>
    <row r="9" spans="2:11" ht="60" customHeight="1" x14ac:dyDescent="0.25">
      <c r="B9" s="905"/>
      <c r="C9" s="901"/>
      <c r="D9" s="624" t="s">
        <v>718</v>
      </c>
      <c r="E9" s="901"/>
      <c r="F9" s="907"/>
      <c r="G9" s="56">
        <v>5000</v>
      </c>
      <c r="H9" s="56">
        <v>5000</v>
      </c>
      <c r="I9" s="897"/>
      <c r="J9" s="901"/>
      <c r="K9" s="903"/>
    </row>
    <row r="10" spans="2:11" ht="60" customHeight="1" thickBot="1" x14ac:dyDescent="0.3">
      <c r="B10" s="909"/>
      <c r="C10" s="911"/>
      <c r="D10" s="629" t="s">
        <v>719</v>
      </c>
      <c r="E10" s="911"/>
      <c r="F10" s="913"/>
      <c r="G10" s="378">
        <v>65000</v>
      </c>
      <c r="H10" s="378">
        <v>65000</v>
      </c>
      <c r="I10" s="915"/>
      <c r="J10" s="911"/>
      <c r="K10" s="917"/>
    </row>
    <row r="11" spans="2:11" ht="20.100000000000001" customHeight="1" x14ac:dyDescent="0.3">
      <c r="B11" s="8"/>
      <c r="C11" s="7"/>
      <c r="E11"/>
      <c r="G11" s="264">
        <f>SUM(G4:G10)</f>
        <v>421778.68</v>
      </c>
      <c r="H11" s="264">
        <f>SUM(H4:H10)</f>
        <v>511478.68</v>
      </c>
    </row>
    <row r="12" spans="2:11" ht="20.100000000000001" customHeight="1" thickBot="1" x14ac:dyDescent="0.3">
      <c r="B12" s="8"/>
      <c r="C12" s="7"/>
      <c r="E12"/>
    </row>
    <row r="13" spans="2:11" ht="20.100000000000001" customHeight="1" thickBot="1" x14ac:dyDescent="0.3">
      <c r="B13" s="647"/>
      <c r="C13" s="666" t="s">
        <v>530</v>
      </c>
      <c r="D13" s="649" t="s">
        <v>531</v>
      </c>
      <c r="E13"/>
    </row>
    <row r="14" spans="2:11" ht="20.100000000000001" customHeight="1" x14ac:dyDescent="0.25">
      <c r="B14" s="667" t="s">
        <v>526</v>
      </c>
      <c r="C14" s="651">
        <v>45292</v>
      </c>
      <c r="D14" s="652">
        <v>45382</v>
      </c>
      <c r="E14"/>
    </row>
    <row r="15" spans="2:11" ht="20.100000000000001" customHeight="1" x14ac:dyDescent="0.25">
      <c r="B15" s="650" t="s">
        <v>527</v>
      </c>
      <c r="C15" s="653">
        <v>45383</v>
      </c>
      <c r="D15" s="654">
        <v>45473</v>
      </c>
      <c r="E15"/>
    </row>
    <row r="16" spans="2:11" ht="20.100000000000001" customHeight="1" x14ac:dyDescent="0.25">
      <c r="B16" s="650" t="s">
        <v>528</v>
      </c>
      <c r="C16" s="653">
        <v>45474</v>
      </c>
      <c r="D16" s="654">
        <v>45565</v>
      </c>
      <c r="E16"/>
    </row>
    <row r="17" spans="2:5" ht="20.100000000000001" customHeight="1" thickBot="1" x14ac:dyDescent="0.3">
      <c r="B17" s="655" t="s">
        <v>529</v>
      </c>
      <c r="C17" s="656">
        <v>45566</v>
      </c>
      <c r="D17" s="657">
        <v>45657</v>
      </c>
      <c r="E17"/>
    </row>
    <row r="18" spans="2:5" x14ac:dyDescent="0.25">
      <c r="E18"/>
    </row>
    <row r="19" spans="2:5" x14ac:dyDescent="0.25">
      <c r="E19"/>
    </row>
    <row r="20" spans="2:5" x14ac:dyDescent="0.25">
      <c r="E20"/>
    </row>
    <row r="21" spans="2:5" x14ac:dyDescent="0.25">
      <c r="E21"/>
    </row>
    <row r="22" spans="2:5" x14ac:dyDescent="0.25">
      <c r="E22"/>
    </row>
    <row r="23" spans="2:5" x14ac:dyDescent="0.25">
      <c r="E23"/>
    </row>
    <row r="24" spans="2:5" ht="12.75" customHeight="1" x14ac:dyDescent="0.25">
      <c r="E24"/>
    </row>
    <row r="25" spans="2:5" x14ac:dyDescent="0.25">
      <c r="E25"/>
    </row>
    <row r="26" spans="2:5" x14ac:dyDescent="0.25">
      <c r="E26"/>
    </row>
    <row r="27" spans="2:5" x14ac:dyDescent="0.25">
      <c r="E27"/>
    </row>
    <row r="28" spans="2:5" x14ac:dyDescent="0.25">
      <c r="E28"/>
    </row>
    <row r="29" spans="2:5" x14ac:dyDescent="0.25">
      <c r="E29"/>
    </row>
    <row r="30" spans="2:5" x14ac:dyDescent="0.25">
      <c r="E30"/>
    </row>
    <row r="31" spans="2:5" x14ac:dyDescent="0.25">
      <c r="E31"/>
    </row>
    <row r="32" spans="2:5" x14ac:dyDescent="0.25">
      <c r="E32"/>
    </row>
    <row r="33" spans="2:6" x14ac:dyDescent="0.25">
      <c r="E33"/>
    </row>
    <row r="34" spans="2:6" x14ac:dyDescent="0.25">
      <c r="E34" s="2"/>
      <c r="F34" s="2"/>
    </row>
    <row r="35" spans="2:6" x14ac:dyDescent="0.25">
      <c r="E35" s="2"/>
      <c r="F35" s="2"/>
    </row>
    <row r="36" spans="2:6" x14ac:dyDescent="0.25">
      <c r="E36" s="2"/>
      <c r="F36" s="2"/>
    </row>
    <row r="37" spans="2:6" x14ac:dyDescent="0.25">
      <c r="E37" s="2"/>
      <c r="F37" s="2"/>
    </row>
    <row r="38" spans="2:6" x14ac:dyDescent="0.25">
      <c r="E38" s="2"/>
      <c r="F38" s="2"/>
    </row>
    <row r="39" spans="2:6" x14ac:dyDescent="0.25">
      <c r="E39" s="2"/>
      <c r="F39" s="2"/>
    </row>
    <row r="40" spans="2:6" x14ac:dyDescent="0.25">
      <c r="E40" s="2"/>
      <c r="F40" s="2"/>
    </row>
    <row r="41" spans="2:6" x14ac:dyDescent="0.25">
      <c r="E41" s="2"/>
      <c r="F41" s="2"/>
    </row>
    <row r="42" spans="2:6" x14ac:dyDescent="0.25">
      <c r="E42" s="2"/>
      <c r="F42" s="2"/>
    </row>
    <row r="43" spans="2:6" x14ac:dyDescent="0.25">
      <c r="E43" s="2"/>
      <c r="F43" s="2"/>
    </row>
    <row r="46" spans="2:6" x14ac:dyDescent="0.25">
      <c r="B46" s="966"/>
      <c r="C46" s="966"/>
    </row>
    <row r="47" spans="2:6" x14ac:dyDescent="0.25">
      <c r="B47" s="966"/>
      <c r="C47" s="966"/>
    </row>
    <row r="48" spans="2:6" x14ac:dyDescent="0.25">
      <c r="B48" s="966"/>
      <c r="C48" s="966"/>
    </row>
    <row r="49" spans="2:3" x14ac:dyDescent="0.25">
      <c r="B49" s="966"/>
      <c r="C49" s="966"/>
    </row>
    <row r="50" spans="2:3" x14ac:dyDescent="0.25">
      <c r="B50" s="966"/>
      <c r="C50" s="966"/>
    </row>
    <row r="51" spans="2:3" x14ac:dyDescent="0.25">
      <c r="B51" s="966"/>
      <c r="C51" s="966"/>
    </row>
    <row r="52" spans="2:3" x14ac:dyDescent="0.25">
      <c r="B52" s="966"/>
      <c r="C52" s="966"/>
    </row>
    <row r="53" spans="2:3" x14ac:dyDescent="0.25">
      <c r="B53" s="966"/>
      <c r="C53" s="966"/>
    </row>
    <row r="54" spans="2:3" x14ac:dyDescent="0.25">
      <c r="B54" s="966"/>
      <c r="C54" s="966"/>
    </row>
    <row r="55" spans="2:3" x14ac:dyDescent="0.25">
      <c r="B55" s="966"/>
      <c r="C55" s="966"/>
    </row>
    <row r="56" spans="2:3" x14ac:dyDescent="0.25">
      <c r="B56" s="966"/>
      <c r="C56" s="966"/>
    </row>
  </sheetData>
  <sheetProtection algorithmName="SHA-512" hashValue="V9NGNNwaIwupy4k2DsKE9guWIzHIu/P9kjRSHNgAOVS+0OR9QE486j+BNa097Swz/erdEwMvoF5jHEOjOLgAmg==" saltValue="9lpB/of9daBG2fSvatVC0Q==" spinCount="100000" sheet="1" objects="1" scenarios="1" selectLockedCells="1"/>
  <sortState ref="B3:I7">
    <sortCondition ref="I3"/>
  </sortState>
  <mergeCells count="8">
    <mergeCell ref="B2:K2"/>
    <mergeCell ref="B8:B10"/>
    <mergeCell ref="C8:C10"/>
    <mergeCell ref="F8:F10"/>
    <mergeCell ref="E8:E10"/>
    <mergeCell ref="I8:I10"/>
    <mergeCell ref="J8:J10"/>
    <mergeCell ref="K8:K10"/>
  </mergeCells>
  <phoneticPr fontId="7" type="noConversion"/>
  <pageMargins left="0.511811024" right="0.511811024" top="0.78740157499999996" bottom="0.78740157499999996" header="0.31496062000000002" footer="0.31496062000000002"/>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8"/>
  <sheetViews>
    <sheetView showGridLines="0" zoomScale="80" zoomScaleNormal="80" workbookViewId="0">
      <selection activeCell="F230" sqref="F230"/>
    </sheetView>
  </sheetViews>
  <sheetFormatPr defaultRowHeight="15" x14ac:dyDescent="0.25"/>
  <cols>
    <col min="1" max="1" width="3.7109375" customWidth="1"/>
    <col min="2" max="2" width="23.7109375" customWidth="1"/>
    <col min="3" max="3" width="23.7109375" style="2" customWidth="1"/>
    <col min="4" max="4" width="50.7109375" customWidth="1"/>
    <col min="5" max="5" width="23.7109375" style="2" customWidth="1"/>
    <col min="6" max="6" width="90.7109375" customWidth="1"/>
    <col min="7" max="7" width="30.7109375" customWidth="1"/>
    <col min="8" max="8" width="27.7109375" customWidth="1"/>
    <col min="9" max="9" width="27.7109375" style="12" customWidth="1"/>
    <col min="10" max="11" width="15.7109375" customWidth="1"/>
  </cols>
  <sheetData>
    <row r="1" spans="2:11" ht="15" customHeight="1" thickBot="1" x14ac:dyDescent="0.3"/>
    <row r="2" spans="2:11" ht="39.950000000000003" customHeight="1" thickBot="1" x14ac:dyDescent="0.3">
      <c r="B2" s="867" t="s">
        <v>111</v>
      </c>
      <c r="C2" s="868"/>
      <c r="D2" s="868"/>
      <c r="E2" s="868"/>
      <c r="F2" s="868"/>
      <c r="G2" s="868"/>
      <c r="H2" s="868"/>
      <c r="I2" s="868"/>
      <c r="J2" s="868"/>
      <c r="K2" s="869"/>
    </row>
    <row r="3" spans="2:11" ht="39.950000000000003" customHeight="1" thickBot="1" x14ac:dyDescent="0.3">
      <c r="B3" s="149" t="s">
        <v>11</v>
      </c>
      <c r="C3" s="150" t="s">
        <v>0</v>
      </c>
      <c r="D3" s="150" t="s">
        <v>12</v>
      </c>
      <c r="E3" s="150" t="s">
        <v>13</v>
      </c>
      <c r="F3" s="150" t="s">
        <v>14</v>
      </c>
      <c r="G3" s="150" t="s">
        <v>15</v>
      </c>
      <c r="H3" s="150" t="s">
        <v>620</v>
      </c>
      <c r="I3" s="151" t="s">
        <v>31</v>
      </c>
      <c r="J3" s="150" t="s">
        <v>532</v>
      </c>
      <c r="K3" s="152" t="s">
        <v>621</v>
      </c>
    </row>
    <row r="4" spans="2:11" ht="60" customHeight="1" x14ac:dyDescent="0.25">
      <c r="B4" s="621" t="s">
        <v>92</v>
      </c>
      <c r="C4" s="619" t="s">
        <v>1</v>
      </c>
      <c r="D4" s="623" t="s">
        <v>479</v>
      </c>
      <c r="E4" s="456">
        <v>1</v>
      </c>
      <c r="F4" s="623" t="s">
        <v>480</v>
      </c>
      <c r="G4" s="55">
        <v>4500</v>
      </c>
      <c r="H4" s="55">
        <v>4500</v>
      </c>
      <c r="I4" s="241">
        <v>45323</v>
      </c>
      <c r="J4" s="456" t="str">
        <f>IF(AND(I4&gt;=$C$13,I4&lt;=$D$13),"1º Trimestre",IF(AND(I4&gt;=$C$14,I4&lt;=$D$14),"2º Trimestre",IF(AND(I4&gt;=#REF!,I4&lt;=#REF!),"3º Trimestre",IF(AND(I4&gt;=$C$15,I4&lt;=$D$15),"4º Trimestre","-"))))</f>
        <v>1º Trimestre</v>
      </c>
      <c r="K4" s="382"/>
    </row>
    <row r="5" spans="2:11" ht="60" customHeight="1" thickBot="1" x14ac:dyDescent="0.3">
      <c r="B5" s="196" t="s">
        <v>92</v>
      </c>
      <c r="C5" s="197" t="s">
        <v>1</v>
      </c>
      <c r="D5" s="631" t="s">
        <v>744</v>
      </c>
      <c r="E5" s="197">
        <v>1</v>
      </c>
      <c r="F5" s="631" t="s">
        <v>745</v>
      </c>
      <c r="G5" s="198">
        <v>70000</v>
      </c>
      <c r="H5" s="198">
        <v>7000</v>
      </c>
      <c r="I5" s="383">
        <v>45412</v>
      </c>
      <c r="J5" s="197" t="str">
        <f>IF(AND(I5&gt;=$C$13,I5&lt;=$D$13),"1º Trimestre",IF(AND(I5&gt;=$C$14,I5&lt;=$D$14),"2º Trimestre",IF(AND(I5&gt;=#REF!,I5&lt;=#REF!),"3º Trimestre",IF(AND(I5&gt;=$C$15,I5&lt;=$D$15),"4º Trimestre","-"))))</f>
        <v>1º Trimestre</v>
      </c>
      <c r="K5" s="599"/>
    </row>
    <row r="6" spans="2:11" ht="20.100000000000001" customHeight="1" x14ac:dyDescent="0.25">
      <c r="B6" s="819" t="s">
        <v>188</v>
      </c>
      <c r="C6" s="821" t="s">
        <v>185</v>
      </c>
      <c r="D6" s="613" t="s">
        <v>204</v>
      </c>
      <c r="E6" s="283">
        <v>13</v>
      </c>
      <c r="F6" s="821" t="s">
        <v>205</v>
      </c>
      <c r="G6" s="925">
        <v>165924.67000000001</v>
      </c>
      <c r="H6" s="931">
        <f>165924.67-707.08</f>
        <v>165217.59000000003</v>
      </c>
      <c r="I6" s="926">
        <v>45473</v>
      </c>
      <c r="J6" s="820" t="str">
        <f>IF(AND(I6&gt;=$C$24,I6&lt;=$D$24),"1º Trimestre",IF(AND(I6&gt;=$C$25,I6&lt;=$D$25),"2º Trimestre",IF(AND(I6&gt;=$C$26,I6&lt;=$D$26),"3º Trimestre",IF(AND(I6&gt;=$C$27,I6&lt;=$D$27),"4º Trimestre","-"))))</f>
        <v>2º Trimestre</v>
      </c>
      <c r="K6" s="928"/>
    </row>
    <row r="7" spans="2:11" ht="20.100000000000001" customHeight="1" x14ac:dyDescent="0.25">
      <c r="B7" s="776"/>
      <c r="C7" s="779"/>
      <c r="D7" s="609" t="s">
        <v>206</v>
      </c>
      <c r="E7" s="49">
        <v>2</v>
      </c>
      <c r="F7" s="779"/>
      <c r="G7" s="784"/>
      <c r="H7" s="761"/>
      <c r="I7" s="927"/>
      <c r="J7" s="777"/>
      <c r="K7" s="929"/>
    </row>
    <row r="8" spans="2:11" ht="20.100000000000001" customHeight="1" x14ac:dyDescent="0.25">
      <c r="B8" s="776"/>
      <c r="C8" s="779"/>
      <c r="D8" s="609" t="s">
        <v>756</v>
      </c>
      <c r="E8" s="49">
        <v>6</v>
      </c>
      <c r="F8" s="779"/>
      <c r="G8" s="784"/>
      <c r="H8" s="761"/>
      <c r="I8" s="927"/>
      <c r="J8" s="777"/>
      <c r="K8" s="929"/>
    </row>
    <row r="9" spans="2:11" ht="20.100000000000001" customHeight="1" x14ac:dyDescent="0.25">
      <c r="B9" s="776"/>
      <c r="C9" s="779"/>
      <c r="D9" s="609" t="s">
        <v>207</v>
      </c>
      <c r="E9" s="49">
        <v>4</v>
      </c>
      <c r="F9" s="779"/>
      <c r="G9" s="784"/>
      <c r="H9" s="761"/>
      <c r="I9" s="927"/>
      <c r="J9" s="777"/>
      <c r="K9" s="929"/>
    </row>
    <row r="10" spans="2:11" ht="20.100000000000001" customHeight="1" x14ac:dyDescent="0.25">
      <c r="B10" s="776"/>
      <c r="C10" s="779"/>
      <c r="D10" s="609" t="s">
        <v>757</v>
      </c>
      <c r="E10" s="49">
        <v>4</v>
      </c>
      <c r="F10" s="779"/>
      <c r="G10" s="784"/>
      <c r="H10" s="761"/>
      <c r="I10" s="927"/>
      <c r="J10" s="777"/>
      <c r="K10" s="929"/>
    </row>
    <row r="11" spans="2:11" ht="20.100000000000001" customHeight="1" x14ac:dyDescent="0.25">
      <c r="B11" s="776"/>
      <c r="C11" s="779"/>
      <c r="D11" s="609" t="s">
        <v>758</v>
      </c>
      <c r="E11" s="49">
        <v>5</v>
      </c>
      <c r="F11" s="779"/>
      <c r="G11" s="784"/>
      <c r="H11" s="761"/>
      <c r="I11" s="927"/>
      <c r="J11" s="777"/>
      <c r="K11" s="929"/>
    </row>
    <row r="12" spans="2:11" ht="20.100000000000001" customHeight="1" x14ac:dyDescent="0.25">
      <c r="B12" s="776"/>
      <c r="C12" s="779"/>
      <c r="D12" s="609" t="s">
        <v>759</v>
      </c>
      <c r="E12" s="49">
        <v>5</v>
      </c>
      <c r="F12" s="779"/>
      <c r="G12" s="784"/>
      <c r="H12" s="761"/>
      <c r="I12" s="927"/>
      <c r="J12" s="777"/>
      <c r="K12" s="929"/>
    </row>
    <row r="13" spans="2:11" ht="20.100000000000001" customHeight="1" x14ac:dyDescent="0.25">
      <c r="B13" s="776"/>
      <c r="C13" s="779"/>
      <c r="D13" s="609" t="s">
        <v>760</v>
      </c>
      <c r="E13" s="49">
        <v>10</v>
      </c>
      <c r="F13" s="779"/>
      <c r="G13" s="784"/>
      <c r="H13" s="761"/>
      <c r="I13" s="927"/>
      <c r="J13" s="777"/>
      <c r="K13" s="929"/>
    </row>
    <row r="14" spans="2:11" ht="20.100000000000001" customHeight="1" x14ac:dyDescent="0.25">
      <c r="B14" s="776"/>
      <c r="C14" s="779"/>
      <c r="D14" s="609" t="s">
        <v>208</v>
      </c>
      <c r="E14" s="49">
        <v>6</v>
      </c>
      <c r="F14" s="779"/>
      <c r="G14" s="784"/>
      <c r="H14" s="761"/>
      <c r="I14" s="927"/>
      <c r="J14" s="777"/>
      <c r="K14" s="929"/>
    </row>
    <row r="15" spans="2:11" ht="20.100000000000001" customHeight="1" x14ac:dyDescent="0.25">
      <c r="B15" s="776"/>
      <c r="C15" s="779"/>
      <c r="D15" s="609" t="s">
        <v>761</v>
      </c>
      <c r="E15" s="49">
        <v>1</v>
      </c>
      <c r="F15" s="779"/>
      <c r="G15" s="784"/>
      <c r="H15" s="761"/>
      <c r="I15" s="927"/>
      <c r="J15" s="777"/>
      <c r="K15" s="929"/>
    </row>
    <row r="16" spans="2:11" ht="20.100000000000001" customHeight="1" x14ac:dyDescent="0.25">
      <c r="B16" s="776"/>
      <c r="C16" s="779"/>
      <c r="D16" s="161" t="s">
        <v>762</v>
      </c>
      <c r="E16" s="49">
        <v>1</v>
      </c>
      <c r="F16" s="779"/>
      <c r="G16" s="784"/>
      <c r="H16" s="761"/>
      <c r="I16" s="927"/>
      <c r="J16" s="777"/>
      <c r="K16" s="929"/>
    </row>
    <row r="17" spans="2:11" ht="20.100000000000001" customHeight="1" x14ac:dyDescent="0.25">
      <c r="B17" s="776"/>
      <c r="C17" s="779"/>
      <c r="D17" s="609" t="s">
        <v>763</v>
      </c>
      <c r="E17" s="49">
        <v>2</v>
      </c>
      <c r="F17" s="779"/>
      <c r="G17" s="784"/>
      <c r="H17" s="761"/>
      <c r="I17" s="927"/>
      <c r="J17" s="777"/>
      <c r="K17" s="929"/>
    </row>
    <row r="18" spans="2:11" ht="20.100000000000001" customHeight="1" x14ac:dyDescent="0.25">
      <c r="B18" s="776"/>
      <c r="C18" s="779"/>
      <c r="D18" s="609" t="s">
        <v>764</v>
      </c>
      <c r="E18" s="49">
        <v>2</v>
      </c>
      <c r="F18" s="779"/>
      <c r="G18" s="784"/>
      <c r="H18" s="762"/>
      <c r="I18" s="927"/>
      <c r="J18" s="777"/>
      <c r="K18" s="930"/>
    </row>
    <row r="19" spans="2:11" ht="60" customHeight="1" x14ac:dyDescent="0.25">
      <c r="B19" s="706" t="s">
        <v>209</v>
      </c>
      <c r="C19" s="704" t="s">
        <v>210</v>
      </c>
      <c r="D19" s="59" t="s">
        <v>251</v>
      </c>
      <c r="E19" s="598">
        <v>1</v>
      </c>
      <c r="F19" s="920" t="s">
        <v>247</v>
      </c>
      <c r="G19" s="760">
        <v>1630.32</v>
      </c>
      <c r="H19" s="760">
        <v>1630.32</v>
      </c>
      <c r="I19" s="923">
        <v>45473</v>
      </c>
      <c r="J19" s="704" t="str">
        <f>IF(AND(I19&gt;=$C$24,I19&lt;=$D$24),"1º Trimestre",IF(AND(I19&gt;=$C$25,I19&lt;=$D$25),"2º Trimestre",IF(AND(I19&gt;=$C$26,I19&lt;=$D$26),"3º Trimestre",IF(AND(I19&gt;=$C$27,I19&lt;=$D$27),"4º Trimestre","-"))))</f>
        <v>2º Trimestre</v>
      </c>
      <c r="K19" s="918"/>
    </row>
    <row r="20" spans="2:11" ht="60" customHeight="1" thickBot="1" x14ac:dyDescent="0.3">
      <c r="B20" s="707"/>
      <c r="C20" s="705"/>
      <c r="D20" s="71" t="s">
        <v>264</v>
      </c>
      <c r="E20" s="73">
        <v>1</v>
      </c>
      <c r="F20" s="921"/>
      <c r="G20" s="922"/>
      <c r="H20" s="922"/>
      <c r="I20" s="924"/>
      <c r="J20" s="705"/>
      <c r="K20" s="919"/>
    </row>
    <row r="21" spans="2:11" ht="20.100000000000001" customHeight="1" x14ac:dyDescent="0.25">
      <c r="C21"/>
      <c r="E21"/>
      <c r="G21" s="156">
        <f>SUM(G4:G20)</f>
        <v>242054.99000000002</v>
      </c>
      <c r="H21" s="156">
        <f>SUM(H4:H20)</f>
        <v>178347.91000000003</v>
      </c>
      <c r="J21" s="5"/>
    </row>
    <row r="22" spans="2:11" ht="20.100000000000001" customHeight="1" thickBot="1" x14ac:dyDescent="0.3">
      <c r="C22"/>
      <c r="E22"/>
      <c r="J22" s="5"/>
    </row>
    <row r="23" spans="2:11" ht="20.100000000000001" customHeight="1" thickBot="1" x14ac:dyDescent="0.3">
      <c r="B23" s="647"/>
      <c r="C23" s="666" t="s">
        <v>530</v>
      </c>
      <c r="D23" s="649" t="s">
        <v>531</v>
      </c>
    </row>
    <row r="24" spans="2:11" ht="20.100000000000001" customHeight="1" x14ac:dyDescent="0.25">
      <c r="B24" s="667" t="s">
        <v>526</v>
      </c>
      <c r="C24" s="651">
        <v>45292</v>
      </c>
      <c r="D24" s="652">
        <v>45382</v>
      </c>
    </row>
    <row r="25" spans="2:11" ht="20.100000000000001" customHeight="1" x14ac:dyDescent="0.25">
      <c r="B25" s="650" t="s">
        <v>527</v>
      </c>
      <c r="C25" s="653">
        <v>45383</v>
      </c>
      <c r="D25" s="654">
        <v>45473</v>
      </c>
    </row>
    <row r="26" spans="2:11" ht="20.100000000000001" customHeight="1" x14ac:dyDescent="0.25">
      <c r="B26" s="650" t="s">
        <v>528</v>
      </c>
      <c r="C26" s="653">
        <v>45474</v>
      </c>
      <c r="D26" s="654">
        <v>45565</v>
      </c>
    </row>
    <row r="27" spans="2:11" ht="20.100000000000001" customHeight="1" thickBot="1" x14ac:dyDescent="0.3">
      <c r="B27" s="655" t="s">
        <v>529</v>
      </c>
      <c r="C27" s="656">
        <v>45566</v>
      </c>
      <c r="D27" s="657">
        <v>45657</v>
      </c>
    </row>
    <row r="28" spans="2:11" ht="26.25" customHeight="1" x14ac:dyDescent="0.25">
      <c r="C28"/>
    </row>
  </sheetData>
  <sheetProtection algorithmName="SHA-512" hashValue="q5xoPWrXzz8KgHhsac4F5lO7igsQqdQvSY5GNsyOl0vW6ZqUL84d48K5mXYm5rMxRf8wbfFNDDkLsghHqPlvpg==" saltValue="/lIUIDYeXjH5J2DEvSB4PA==" spinCount="100000" sheet="1" objects="1" scenarios="1" selectLockedCells="1"/>
  <mergeCells count="17">
    <mergeCell ref="B2:K2"/>
    <mergeCell ref="J6:J18"/>
    <mergeCell ref="B6:B18"/>
    <mergeCell ref="C6:C18"/>
    <mergeCell ref="F6:F18"/>
    <mergeCell ref="G6:G18"/>
    <mergeCell ref="I6:I18"/>
    <mergeCell ref="K6:K18"/>
    <mergeCell ref="H6:H18"/>
    <mergeCell ref="J19:J20"/>
    <mergeCell ref="K19:K20"/>
    <mergeCell ref="B19:B20"/>
    <mergeCell ref="C19:C20"/>
    <mergeCell ref="F19:F20"/>
    <mergeCell ref="G19:G20"/>
    <mergeCell ref="H19:H20"/>
    <mergeCell ref="I19:I20"/>
  </mergeCells>
  <pageMargins left="0.511811024" right="0.511811024" top="0.78740157499999996" bottom="0.78740157499999996" header="0.31496062000000002" footer="0.31496062000000002"/>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8"/>
  <sheetViews>
    <sheetView showGridLines="0" zoomScale="80" zoomScaleNormal="80" workbookViewId="0">
      <selection activeCell="F170" sqref="F170"/>
    </sheetView>
  </sheetViews>
  <sheetFormatPr defaultRowHeight="15" x14ac:dyDescent="0.25"/>
  <cols>
    <col min="1" max="1" width="3.7109375" customWidth="1"/>
    <col min="2" max="3" width="23.7109375" customWidth="1"/>
    <col min="4" max="4" width="50.7109375" customWidth="1"/>
    <col min="5" max="5" width="23.7109375" customWidth="1"/>
    <col min="6" max="6" width="90.7109375" customWidth="1"/>
    <col min="7" max="7" width="30.7109375" customWidth="1"/>
    <col min="8" max="8" width="27.7109375" customWidth="1"/>
    <col min="9" max="9" width="27.7109375" style="2" customWidth="1"/>
    <col min="10" max="11" width="15.7109375" customWidth="1"/>
    <col min="13" max="13" width="11.5703125" bestFit="1" customWidth="1"/>
    <col min="14" max="15" width="11.28515625" bestFit="1" customWidth="1"/>
  </cols>
  <sheetData>
    <row r="1" spans="2:11" ht="15" customHeight="1" thickBot="1" x14ac:dyDescent="0.3"/>
    <row r="2" spans="2:11" ht="39.950000000000003" customHeight="1" thickBot="1" x14ac:dyDescent="0.3">
      <c r="B2" s="870" t="s">
        <v>110</v>
      </c>
      <c r="C2" s="871"/>
      <c r="D2" s="871"/>
      <c r="E2" s="871"/>
      <c r="F2" s="871"/>
      <c r="G2" s="871"/>
      <c r="H2" s="871"/>
      <c r="I2" s="871"/>
      <c r="J2" s="871"/>
      <c r="K2" s="872"/>
    </row>
    <row r="3" spans="2:11" ht="39.950000000000003" customHeight="1" thickBot="1" x14ac:dyDescent="0.3">
      <c r="B3" s="149" t="s">
        <v>11</v>
      </c>
      <c r="C3" s="150" t="s">
        <v>0</v>
      </c>
      <c r="D3" s="150" t="s">
        <v>12</v>
      </c>
      <c r="E3" s="150" t="s">
        <v>13</v>
      </c>
      <c r="F3" s="150" t="s">
        <v>14</v>
      </c>
      <c r="G3" s="150" t="s">
        <v>15</v>
      </c>
      <c r="H3" s="150" t="s">
        <v>620</v>
      </c>
      <c r="I3" s="150" t="s">
        <v>31</v>
      </c>
      <c r="J3" s="150" t="s">
        <v>532</v>
      </c>
      <c r="K3" s="152" t="s">
        <v>621</v>
      </c>
    </row>
    <row r="4" spans="2:11" ht="73.5" customHeight="1" x14ac:dyDescent="0.25">
      <c r="B4" s="353" t="s">
        <v>481</v>
      </c>
      <c r="C4" s="257" t="s">
        <v>482</v>
      </c>
      <c r="D4" s="257" t="s">
        <v>489</v>
      </c>
      <c r="E4" s="447" t="s">
        <v>19</v>
      </c>
      <c r="F4" s="257" t="s">
        <v>490</v>
      </c>
      <c r="G4" s="231">
        <v>23000</v>
      </c>
      <c r="H4" s="231">
        <v>24610</v>
      </c>
      <c r="I4" s="31">
        <v>45437</v>
      </c>
      <c r="J4" s="447" t="str">
        <f t="shared" ref="J4:J11" si="0">IF(AND(I4&gt;=$C$15,I4&lt;=$D$15),"1º Trimestre",IF(AND(I4&gt;=$C$16,I4&lt;=$D$16),"2º Trimestre",IF(AND(I4&gt;=$C$17,I4&lt;=$D$17),"3º Trimestre",IF(AND(I4&gt;=$C$18,I4&lt;=$D$18),"4º Trimestre","-"))))</f>
        <v>2º Trimestre</v>
      </c>
      <c r="K4" s="259"/>
    </row>
    <row r="5" spans="2:11" ht="140.1" customHeight="1" x14ac:dyDescent="0.25">
      <c r="B5" s="114" t="s">
        <v>481</v>
      </c>
      <c r="C5" s="315" t="s">
        <v>482</v>
      </c>
      <c r="D5" s="315" t="s">
        <v>491</v>
      </c>
      <c r="E5" s="448" t="s">
        <v>19</v>
      </c>
      <c r="F5" s="315" t="s">
        <v>492</v>
      </c>
      <c r="G5" s="66">
        <v>30000</v>
      </c>
      <c r="H5" s="66">
        <v>32100</v>
      </c>
      <c r="I5" s="4">
        <v>45443</v>
      </c>
      <c r="J5" s="448" t="str">
        <f t="shared" si="0"/>
        <v>2º Trimestre</v>
      </c>
      <c r="K5" s="265"/>
    </row>
    <row r="6" spans="2:11" ht="80.099999999999994" customHeight="1" x14ac:dyDescent="0.25">
      <c r="B6" s="622" t="s">
        <v>130</v>
      </c>
      <c r="C6" s="620" t="s">
        <v>131</v>
      </c>
      <c r="D6" s="624" t="s">
        <v>132</v>
      </c>
      <c r="E6" s="457" t="s">
        <v>19</v>
      </c>
      <c r="F6" s="624" t="s">
        <v>133</v>
      </c>
      <c r="G6" s="56">
        <v>300</v>
      </c>
      <c r="H6" s="56">
        <v>300</v>
      </c>
      <c r="I6" s="10">
        <v>45473</v>
      </c>
      <c r="J6" s="457" t="str">
        <f t="shared" si="0"/>
        <v>2º Trimestre</v>
      </c>
      <c r="K6" s="377"/>
    </row>
    <row r="7" spans="2:11" ht="80.099999999999994" customHeight="1" thickBot="1" x14ac:dyDescent="0.3">
      <c r="B7" s="196" t="s">
        <v>130</v>
      </c>
      <c r="C7" s="197" t="s">
        <v>131</v>
      </c>
      <c r="D7" s="631" t="s">
        <v>134</v>
      </c>
      <c r="E7" s="197" t="s">
        <v>19</v>
      </c>
      <c r="F7" s="631" t="s">
        <v>135</v>
      </c>
      <c r="G7" s="198">
        <v>300</v>
      </c>
      <c r="H7" s="198">
        <v>300</v>
      </c>
      <c r="I7" s="383">
        <v>45473</v>
      </c>
      <c r="J7" s="197" t="str">
        <f t="shared" si="0"/>
        <v>2º Trimestre</v>
      </c>
      <c r="K7" s="384"/>
    </row>
    <row r="8" spans="2:11" ht="120" customHeight="1" x14ac:dyDescent="0.25">
      <c r="B8" s="612" t="s">
        <v>481</v>
      </c>
      <c r="C8" s="614" t="s">
        <v>482</v>
      </c>
      <c r="D8" s="614" t="s">
        <v>487</v>
      </c>
      <c r="E8" s="443" t="s">
        <v>19</v>
      </c>
      <c r="F8" s="614" t="s">
        <v>488</v>
      </c>
      <c r="G8" s="360">
        <v>138000</v>
      </c>
      <c r="H8" s="360">
        <v>147660</v>
      </c>
      <c r="I8" s="36">
        <v>45535</v>
      </c>
      <c r="J8" s="443" t="str">
        <f t="shared" si="0"/>
        <v>3º Trimestre</v>
      </c>
      <c r="K8" s="284"/>
    </row>
    <row r="9" spans="2:11" ht="99.95" customHeight="1" thickBot="1" x14ac:dyDescent="0.3">
      <c r="B9" s="604" t="s">
        <v>481</v>
      </c>
      <c r="C9" s="600" t="s">
        <v>482</v>
      </c>
      <c r="D9" s="600" t="s">
        <v>485</v>
      </c>
      <c r="E9" s="416" t="s">
        <v>19</v>
      </c>
      <c r="F9" s="600" t="s">
        <v>486</v>
      </c>
      <c r="G9" s="424">
        <v>50000</v>
      </c>
      <c r="H9" s="424">
        <v>50000</v>
      </c>
      <c r="I9" s="467">
        <v>45536</v>
      </c>
      <c r="J9" s="416" t="str">
        <f t="shared" si="0"/>
        <v>3º Trimestre</v>
      </c>
      <c r="K9" s="286"/>
    </row>
    <row r="10" spans="2:11" ht="159.94999999999999" customHeight="1" x14ac:dyDescent="0.25">
      <c r="B10" s="353" t="s">
        <v>481</v>
      </c>
      <c r="C10" s="257" t="s">
        <v>482</v>
      </c>
      <c r="D10" s="257" t="s">
        <v>483</v>
      </c>
      <c r="E10" s="447" t="s">
        <v>19</v>
      </c>
      <c r="F10" s="257" t="s">
        <v>484</v>
      </c>
      <c r="G10" s="231">
        <v>50000</v>
      </c>
      <c r="H10" s="231">
        <v>50000</v>
      </c>
      <c r="I10" s="31">
        <v>45591</v>
      </c>
      <c r="J10" s="447" t="str">
        <f t="shared" si="0"/>
        <v>4º Trimestre</v>
      </c>
      <c r="K10" s="259"/>
    </row>
    <row r="11" spans="2:11" ht="60" customHeight="1" thickBot="1" x14ac:dyDescent="0.3">
      <c r="B11" s="32" t="s">
        <v>481</v>
      </c>
      <c r="C11" s="240" t="s">
        <v>482</v>
      </c>
      <c r="D11" s="240" t="s">
        <v>493</v>
      </c>
      <c r="E11" s="449" t="s">
        <v>19</v>
      </c>
      <c r="F11" s="240" t="s">
        <v>494</v>
      </c>
      <c r="G11" s="234">
        <v>44000</v>
      </c>
      <c r="H11" s="234">
        <v>47080</v>
      </c>
      <c r="I11" s="287">
        <v>45633</v>
      </c>
      <c r="J11" s="449" t="str">
        <f t="shared" si="0"/>
        <v>4º Trimestre</v>
      </c>
      <c r="K11" s="258"/>
    </row>
    <row r="12" spans="2:11" ht="20.100000000000001" customHeight="1" x14ac:dyDescent="0.25">
      <c r="G12" s="156">
        <f>SUM(G4:G11)</f>
        <v>335600</v>
      </c>
      <c r="H12" s="156">
        <f>SUM(H4:H11)</f>
        <v>352050</v>
      </c>
    </row>
    <row r="13" spans="2:11" ht="20.100000000000001" customHeight="1" thickBot="1" x14ac:dyDescent="0.3">
      <c r="G13" s="19"/>
      <c r="H13" s="19"/>
    </row>
    <row r="14" spans="2:11" ht="20.100000000000001" customHeight="1" thickBot="1" x14ac:dyDescent="0.3">
      <c r="B14" s="647"/>
      <c r="C14" s="666" t="s">
        <v>530</v>
      </c>
      <c r="D14" s="649" t="s">
        <v>531</v>
      </c>
      <c r="G14" s="19"/>
      <c r="H14" s="19"/>
    </row>
    <row r="15" spans="2:11" ht="20.100000000000001" customHeight="1" x14ac:dyDescent="0.25">
      <c r="B15" s="667" t="s">
        <v>526</v>
      </c>
      <c r="C15" s="651">
        <v>45292</v>
      </c>
      <c r="D15" s="652">
        <v>45382</v>
      </c>
      <c r="G15" s="19"/>
      <c r="H15" s="19"/>
    </row>
    <row r="16" spans="2:11" ht="20.100000000000001" customHeight="1" x14ac:dyDescent="0.25">
      <c r="B16" s="650" t="s">
        <v>527</v>
      </c>
      <c r="C16" s="653">
        <v>45383</v>
      </c>
      <c r="D16" s="654">
        <v>45473</v>
      </c>
      <c r="G16" s="19"/>
      <c r="H16" s="19"/>
    </row>
    <row r="17" spans="2:8" ht="20.100000000000001" customHeight="1" x14ac:dyDescent="0.25">
      <c r="B17" s="650" t="s">
        <v>528</v>
      </c>
      <c r="C17" s="653">
        <v>45474</v>
      </c>
      <c r="D17" s="654">
        <v>45565</v>
      </c>
      <c r="G17" s="19"/>
      <c r="H17" s="19"/>
    </row>
    <row r="18" spans="2:8" ht="20.100000000000001" customHeight="1" thickBot="1" x14ac:dyDescent="0.3">
      <c r="B18" s="655" t="s">
        <v>529</v>
      </c>
      <c r="C18" s="656">
        <v>45566</v>
      </c>
      <c r="D18" s="657">
        <v>45657</v>
      </c>
    </row>
    <row r="38" spans="5:6" x14ac:dyDescent="0.25">
      <c r="E38" s="2"/>
      <c r="F38" s="2"/>
    </row>
    <row r="39" spans="5:6" x14ac:dyDescent="0.25">
      <c r="E39" s="2"/>
      <c r="F39" s="2"/>
    </row>
    <row r="40" spans="5:6" x14ac:dyDescent="0.25">
      <c r="E40" s="2"/>
      <c r="F40" s="2"/>
    </row>
    <row r="41" spans="5:6" x14ac:dyDescent="0.25">
      <c r="E41" s="2"/>
      <c r="F41" s="2"/>
    </row>
    <row r="42" spans="5:6" x14ac:dyDescent="0.25">
      <c r="E42" s="2"/>
      <c r="F42" s="2"/>
    </row>
    <row r="43" spans="5:6" x14ac:dyDescent="0.25">
      <c r="E43" s="2"/>
      <c r="F43" s="2"/>
    </row>
    <row r="44" spans="5:6" x14ac:dyDescent="0.25">
      <c r="E44" s="2"/>
      <c r="F44" s="2"/>
    </row>
    <row r="45" spans="5:6" x14ac:dyDescent="0.25">
      <c r="E45" s="2"/>
      <c r="F45" s="2"/>
    </row>
    <row r="46" spans="5:6" x14ac:dyDescent="0.25">
      <c r="E46" s="2"/>
      <c r="F46" s="2"/>
    </row>
    <row r="47" spans="5:6" x14ac:dyDescent="0.25">
      <c r="E47" s="2"/>
      <c r="F47" s="2"/>
    </row>
    <row r="48" spans="5:6" x14ac:dyDescent="0.25">
      <c r="E48" s="5"/>
    </row>
  </sheetData>
  <sheetProtection algorithmName="SHA-512" hashValue="h1xjKfXw/tNUxmC9puMAjMxF5nhbG4bj9Szhp7iffG9esCsZOyb7vc+EKN/4mx083/jDZAbThkT8wyPFq3LKzw==" saltValue="keKeOQ7Vnn21ewGkd/hoKg==" spinCount="100000" sheet="1" objects="1" scenarios="1" selectLockedCells="1"/>
  <sortState ref="B3:I10">
    <sortCondition ref="I10"/>
  </sortState>
  <mergeCells count="1">
    <mergeCell ref="B2:K2"/>
  </mergeCells>
  <pageMargins left="0.511811024" right="0.511811024" top="0.78740157499999996" bottom="0.78740157499999996" header="0.31496062000000002" footer="0.31496062000000002"/>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8"/>
  <sheetViews>
    <sheetView showGridLines="0" zoomScale="80" zoomScaleNormal="80" workbookViewId="0">
      <selection activeCell="F167" sqref="F167"/>
    </sheetView>
  </sheetViews>
  <sheetFormatPr defaultRowHeight="15" x14ac:dyDescent="0.25"/>
  <cols>
    <col min="1" max="1" width="3.7109375" customWidth="1"/>
    <col min="2" max="3" width="23.7109375" customWidth="1"/>
    <col min="4" max="4" width="50.7109375" style="1" customWidth="1"/>
    <col min="5" max="5" width="23.7109375" style="7" customWidth="1"/>
    <col min="6" max="6" width="90.7109375" style="7" customWidth="1"/>
    <col min="7" max="7" width="30.7109375" customWidth="1"/>
    <col min="8" max="8" width="27.7109375" customWidth="1"/>
    <col min="9" max="9" width="27.7109375" style="5" customWidth="1"/>
    <col min="10" max="11" width="15.7109375" customWidth="1"/>
    <col min="12" max="12" width="11.5703125" bestFit="1" customWidth="1"/>
    <col min="13" max="15" width="11.28515625" bestFit="1" customWidth="1"/>
  </cols>
  <sheetData>
    <row r="1" spans="2:11" ht="15" customHeight="1" thickBot="1" x14ac:dyDescent="0.3"/>
    <row r="2" spans="2:11" ht="39.950000000000003" customHeight="1" thickBot="1" x14ac:dyDescent="0.3">
      <c r="B2" s="870" t="s">
        <v>109</v>
      </c>
      <c r="C2" s="871"/>
      <c r="D2" s="871"/>
      <c r="E2" s="871"/>
      <c r="F2" s="871"/>
      <c r="G2" s="871"/>
      <c r="H2" s="871"/>
      <c r="I2" s="871"/>
      <c r="J2" s="871"/>
      <c r="K2" s="872"/>
    </row>
    <row r="3" spans="2:11" ht="39.950000000000003" customHeight="1" thickBot="1" x14ac:dyDescent="0.3">
      <c r="B3" s="149" t="s">
        <v>11</v>
      </c>
      <c r="C3" s="150" t="s">
        <v>0</v>
      </c>
      <c r="D3" s="150" t="s">
        <v>12</v>
      </c>
      <c r="E3" s="150" t="s">
        <v>13</v>
      </c>
      <c r="F3" s="150" t="s">
        <v>14</v>
      </c>
      <c r="G3" s="150" t="s">
        <v>175</v>
      </c>
      <c r="H3" s="150" t="s">
        <v>620</v>
      </c>
      <c r="I3" s="150" t="s">
        <v>31</v>
      </c>
      <c r="J3" s="150" t="s">
        <v>532</v>
      </c>
      <c r="K3" s="152" t="s">
        <v>621</v>
      </c>
    </row>
    <row r="4" spans="2:11" ht="44.25" customHeight="1" x14ac:dyDescent="0.25">
      <c r="B4" s="621" t="s">
        <v>3</v>
      </c>
      <c r="C4" s="619" t="s">
        <v>2</v>
      </c>
      <c r="D4" s="623" t="s">
        <v>22</v>
      </c>
      <c r="E4" s="456">
        <v>3</v>
      </c>
      <c r="F4" s="623" t="s">
        <v>23</v>
      </c>
      <c r="G4" s="55">
        <v>2120</v>
      </c>
      <c r="H4" s="55">
        <v>2120</v>
      </c>
      <c r="I4" s="454">
        <v>45301</v>
      </c>
      <c r="J4" s="456" t="str">
        <f t="shared" ref="J4:J11" si="0">IF(AND(I4&gt;=$C$15,I4&lt;=$D$15),"1º Trimestre",IF(AND(I4&gt;=$C$16,I4&lt;=$D$16),"2º Trimestre",IF(AND(I4&gt;=$C$17,I4&lt;=$D$17),"3º Trimestre",IF(AND(I4&gt;=$C$18,I4&lt;=$D$18),"4º Trimestre","-"))))</f>
        <v>1º Trimestre</v>
      </c>
      <c r="K4" s="385"/>
    </row>
    <row r="5" spans="2:11" ht="42.75" customHeight="1" x14ac:dyDescent="0.25">
      <c r="B5" s="622" t="s">
        <v>3</v>
      </c>
      <c r="C5" s="620" t="s">
        <v>2</v>
      </c>
      <c r="D5" s="624" t="s">
        <v>21</v>
      </c>
      <c r="E5" s="457">
        <v>1</v>
      </c>
      <c r="F5" s="624" t="s">
        <v>17</v>
      </c>
      <c r="G5" s="56">
        <v>530</v>
      </c>
      <c r="H5" s="56">
        <v>530</v>
      </c>
      <c r="I5" s="455">
        <v>45301</v>
      </c>
      <c r="J5" s="457" t="str">
        <f t="shared" si="0"/>
        <v>1º Trimestre</v>
      </c>
      <c r="K5" s="377"/>
    </row>
    <row r="6" spans="2:11" ht="43.5" customHeight="1" x14ac:dyDescent="0.25">
      <c r="B6" s="622" t="s">
        <v>3</v>
      </c>
      <c r="C6" s="620" t="s">
        <v>2</v>
      </c>
      <c r="D6" s="624" t="s">
        <v>28</v>
      </c>
      <c r="E6" s="457">
        <v>2</v>
      </c>
      <c r="F6" s="624" t="s">
        <v>27</v>
      </c>
      <c r="G6" s="56">
        <v>400</v>
      </c>
      <c r="H6" s="56">
        <v>400</v>
      </c>
      <c r="I6" s="455">
        <v>45301</v>
      </c>
      <c r="J6" s="457" t="str">
        <f t="shared" si="0"/>
        <v>1º Trimestre</v>
      </c>
      <c r="K6" s="377"/>
    </row>
    <row r="7" spans="2:11" ht="140.1" customHeight="1" x14ac:dyDescent="0.25">
      <c r="B7" s="114" t="s">
        <v>5</v>
      </c>
      <c r="C7" s="616" t="s">
        <v>4</v>
      </c>
      <c r="D7" s="315" t="s">
        <v>71</v>
      </c>
      <c r="E7" s="448">
        <v>310</v>
      </c>
      <c r="F7" s="315" t="s">
        <v>72</v>
      </c>
      <c r="G7" s="66">
        <v>17999.419999999998</v>
      </c>
      <c r="H7" s="66">
        <v>17999.419999999998</v>
      </c>
      <c r="I7" s="4">
        <v>45337</v>
      </c>
      <c r="J7" s="448" t="str">
        <f t="shared" si="0"/>
        <v>1º Trimestre</v>
      </c>
      <c r="K7" s="265"/>
    </row>
    <row r="8" spans="2:11" ht="80.25" customHeight="1" thickBot="1" x14ac:dyDescent="0.3">
      <c r="B8" s="237" t="s">
        <v>5</v>
      </c>
      <c r="C8" s="123" t="s">
        <v>4</v>
      </c>
      <c r="D8" s="635" t="s">
        <v>77</v>
      </c>
      <c r="E8" s="123">
        <v>12</v>
      </c>
      <c r="F8" s="635" t="s">
        <v>78</v>
      </c>
      <c r="G8" s="124">
        <v>2957.78</v>
      </c>
      <c r="H8" s="124">
        <v>2957.78</v>
      </c>
      <c r="I8" s="125">
        <v>45352</v>
      </c>
      <c r="J8" s="123" t="str">
        <f t="shared" si="0"/>
        <v>1º Trimestre</v>
      </c>
      <c r="K8" s="268"/>
    </row>
    <row r="9" spans="2:11" ht="80.099999999999994" customHeight="1" x14ac:dyDescent="0.25">
      <c r="B9" s="612" t="s">
        <v>3</v>
      </c>
      <c r="C9" s="613" t="s">
        <v>2</v>
      </c>
      <c r="D9" s="642" t="s">
        <v>16</v>
      </c>
      <c r="E9" s="443">
        <v>2</v>
      </c>
      <c r="F9" s="614" t="s">
        <v>32</v>
      </c>
      <c r="G9" s="360">
        <v>4240</v>
      </c>
      <c r="H9" s="360">
        <v>4240</v>
      </c>
      <c r="I9" s="472">
        <v>45505</v>
      </c>
      <c r="J9" s="443" t="str">
        <f t="shared" si="0"/>
        <v>3º Trimestre</v>
      </c>
      <c r="K9" s="284"/>
    </row>
    <row r="10" spans="2:11" ht="80.25" customHeight="1" thickBot="1" x14ac:dyDescent="0.3">
      <c r="B10" s="604" t="s">
        <v>5</v>
      </c>
      <c r="C10" s="602" t="s">
        <v>4</v>
      </c>
      <c r="D10" s="600" t="s">
        <v>79</v>
      </c>
      <c r="E10" s="416">
        <v>1</v>
      </c>
      <c r="F10" s="600" t="s">
        <v>47</v>
      </c>
      <c r="G10" s="424">
        <v>18744.63</v>
      </c>
      <c r="H10" s="424">
        <v>18744.63</v>
      </c>
      <c r="I10" s="467">
        <v>45536</v>
      </c>
      <c r="J10" s="416" t="str">
        <f t="shared" si="0"/>
        <v>3º Trimestre</v>
      </c>
      <c r="K10" s="286"/>
    </row>
    <row r="11" spans="2:11" ht="93" customHeight="1" thickBot="1" x14ac:dyDescent="0.3">
      <c r="B11" s="269" t="s">
        <v>5</v>
      </c>
      <c r="C11" s="270" t="s">
        <v>4</v>
      </c>
      <c r="D11" s="641" t="s">
        <v>69</v>
      </c>
      <c r="E11" s="270">
        <v>159</v>
      </c>
      <c r="F11" s="641" t="s">
        <v>70</v>
      </c>
      <c r="G11" s="271">
        <v>2107.0100000000002</v>
      </c>
      <c r="H11" s="271">
        <v>2107.0100000000002</v>
      </c>
      <c r="I11" s="282">
        <v>45597</v>
      </c>
      <c r="J11" s="270" t="str">
        <f t="shared" si="0"/>
        <v>4º Trimestre</v>
      </c>
      <c r="K11" s="273"/>
    </row>
    <row r="12" spans="2:11" ht="20.100000000000001" customHeight="1" x14ac:dyDescent="0.3">
      <c r="B12" s="8"/>
      <c r="C12" s="7"/>
      <c r="D12"/>
      <c r="G12" s="264">
        <f>SUM(G4:G11)</f>
        <v>49098.840000000004</v>
      </c>
      <c r="H12" s="264">
        <f>SUM(H4:H11)</f>
        <v>49098.840000000004</v>
      </c>
    </row>
    <row r="13" spans="2:11" ht="20.100000000000001" customHeight="1" thickBot="1" x14ac:dyDescent="0.3">
      <c r="B13" s="8"/>
      <c r="C13" s="7"/>
      <c r="D13"/>
      <c r="H13" s="2"/>
    </row>
    <row r="14" spans="2:11" ht="20.100000000000001" customHeight="1" thickBot="1" x14ac:dyDescent="0.3">
      <c r="B14" s="647"/>
      <c r="C14" s="666" t="s">
        <v>530</v>
      </c>
      <c r="D14" s="649" t="s">
        <v>531</v>
      </c>
    </row>
    <row r="15" spans="2:11" ht="20.100000000000001" customHeight="1" x14ac:dyDescent="0.25">
      <c r="B15" s="667" t="s">
        <v>526</v>
      </c>
      <c r="C15" s="651">
        <v>45292</v>
      </c>
      <c r="D15" s="652">
        <v>45382</v>
      </c>
    </row>
    <row r="16" spans="2:11" ht="20.100000000000001" customHeight="1" x14ac:dyDescent="0.25">
      <c r="B16" s="650" t="s">
        <v>527</v>
      </c>
      <c r="C16" s="653">
        <v>45383</v>
      </c>
      <c r="D16" s="654">
        <v>45473</v>
      </c>
    </row>
    <row r="17" spans="2:6" ht="20.100000000000001" customHeight="1" x14ac:dyDescent="0.25">
      <c r="B17" s="650" t="s">
        <v>528</v>
      </c>
      <c r="C17" s="653">
        <v>45474</v>
      </c>
      <c r="D17" s="654">
        <v>45565</v>
      </c>
    </row>
    <row r="18" spans="2:6" ht="20.100000000000001" customHeight="1" thickBot="1" x14ac:dyDescent="0.3">
      <c r="B18" s="655" t="s">
        <v>529</v>
      </c>
      <c r="C18" s="656">
        <v>45566</v>
      </c>
      <c r="D18" s="657">
        <v>45657</v>
      </c>
    </row>
    <row r="19" spans="2:6" ht="16.5" customHeight="1" x14ac:dyDescent="0.25">
      <c r="D19"/>
    </row>
    <row r="20" spans="2:6" ht="16.5" customHeight="1" x14ac:dyDescent="0.25">
      <c r="D20"/>
    </row>
    <row r="21" spans="2:6" ht="16.5" customHeight="1" x14ac:dyDescent="0.25">
      <c r="D21"/>
    </row>
    <row r="22" spans="2:6" ht="16.5" customHeight="1" x14ac:dyDescent="0.25">
      <c r="D22"/>
    </row>
    <row r="23" spans="2:6" ht="16.5" customHeight="1" x14ac:dyDescent="0.25">
      <c r="D23"/>
    </row>
    <row r="24" spans="2:6" ht="16.5" customHeight="1" x14ac:dyDescent="0.25">
      <c r="D24"/>
    </row>
    <row r="25" spans="2:6" ht="16.5" customHeight="1" x14ac:dyDescent="0.25">
      <c r="D25"/>
    </row>
    <row r="26" spans="2:6" ht="16.5" customHeight="1" x14ac:dyDescent="0.25">
      <c r="D26"/>
    </row>
    <row r="27" spans="2:6" ht="16.5" customHeight="1" x14ac:dyDescent="0.25">
      <c r="D27"/>
    </row>
    <row r="28" spans="2:6" ht="16.5" customHeight="1" x14ac:dyDescent="0.25">
      <c r="D28"/>
    </row>
    <row r="29" spans="2:6" ht="16.5" customHeight="1" x14ac:dyDescent="0.25">
      <c r="D29"/>
      <c r="E29" s="5"/>
      <c r="F29" s="5"/>
    </row>
    <row r="30" spans="2:6" ht="16.5" customHeight="1" x14ac:dyDescent="0.25">
      <c r="D30"/>
      <c r="E30" s="5"/>
      <c r="F30" s="5"/>
    </row>
    <row r="31" spans="2:6" ht="16.5" customHeight="1" x14ac:dyDescent="0.25">
      <c r="D31"/>
      <c r="E31" s="5"/>
      <c r="F31" s="5"/>
    </row>
    <row r="32" spans="2:6" ht="16.5" customHeight="1" x14ac:dyDescent="0.25">
      <c r="D32"/>
      <c r="E32" s="5"/>
      <c r="F32" s="5"/>
    </row>
    <row r="33" spans="4:6" ht="16.5" customHeight="1" x14ac:dyDescent="0.25">
      <c r="D33"/>
      <c r="E33" s="5"/>
      <c r="F33" s="5"/>
    </row>
    <row r="34" spans="4:6" ht="16.5" customHeight="1" x14ac:dyDescent="0.25">
      <c r="D34"/>
      <c r="E34" s="5"/>
      <c r="F34" s="5"/>
    </row>
    <row r="35" spans="4:6" ht="16.5" customHeight="1" x14ac:dyDescent="0.25">
      <c r="D35"/>
      <c r="E35" s="5"/>
      <c r="F35" s="5"/>
    </row>
    <row r="36" spans="4:6" ht="16.5" customHeight="1" x14ac:dyDescent="0.25">
      <c r="D36"/>
      <c r="E36" s="5"/>
      <c r="F36" s="5"/>
    </row>
    <row r="37" spans="4:6" ht="16.5" customHeight="1" x14ac:dyDescent="0.25">
      <c r="D37"/>
      <c r="E37" s="5"/>
      <c r="F37" s="5"/>
    </row>
    <row r="38" spans="4:6" ht="16.5" customHeight="1" x14ac:dyDescent="0.25">
      <c r="D38"/>
      <c r="E38" s="5"/>
      <c r="F38" s="5"/>
    </row>
    <row r="39" spans="4:6" ht="16.5" customHeight="1" x14ac:dyDescent="0.25">
      <c r="D39"/>
      <c r="E39" s="5"/>
    </row>
    <row r="40" spans="4:6" ht="16.5" customHeight="1" x14ac:dyDescent="0.25"/>
    <row r="41" spans="4:6" ht="16.5" customHeight="1" x14ac:dyDescent="0.25"/>
    <row r="42" spans="4:6" ht="16.5" customHeight="1" x14ac:dyDescent="0.25"/>
    <row r="43" spans="4:6" ht="16.5" customHeight="1" x14ac:dyDescent="0.25"/>
    <row r="44" spans="4:6" ht="16.5" customHeight="1" x14ac:dyDescent="0.25"/>
    <row r="45" spans="4:6" ht="16.5" customHeight="1" x14ac:dyDescent="0.25"/>
    <row r="46" spans="4:6" ht="16.5" customHeight="1" x14ac:dyDescent="0.25"/>
    <row r="47" spans="4:6" ht="16.5" customHeight="1" x14ac:dyDescent="0.25"/>
    <row r="48" spans="4:6" ht="16.5" customHeight="1" x14ac:dyDescent="0.25"/>
  </sheetData>
  <sheetProtection algorithmName="SHA-512" hashValue="P8ZJfI/srrgxUbLPrE9RXKgxhQA1kDIIdyIA52lBWmI4XFxIwQ+hn3+GTTM2fyPpk5mSUSw9Mo9zRq31jNkbSg==" saltValue="+rhKqT+4U2WEwH5AWDcEEQ==" spinCount="100000" sheet="1" objects="1" scenarios="1" selectLockedCells="1"/>
  <sortState ref="B3:J11">
    <sortCondition ref="I3:I11"/>
  </sortState>
  <mergeCells count="1">
    <mergeCell ref="B2:K2"/>
  </mergeCells>
  <pageMargins left="0.511811024" right="0.511811024" top="0.78740157499999996" bottom="0.78740157499999996" header="0.31496062000000002" footer="0.31496062000000002"/>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3"/>
  <sheetViews>
    <sheetView showGridLines="0" zoomScale="80" zoomScaleNormal="80" workbookViewId="0">
      <selection activeCell="F148" sqref="F148"/>
    </sheetView>
  </sheetViews>
  <sheetFormatPr defaultRowHeight="15" x14ac:dyDescent="0.25"/>
  <cols>
    <col min="1" max="1" width="3.7109375" customWidth="1"/>
    <col min="2" max="3" width="23.7109375" customWidth="1"/>
    <col min="4" max="4" width="50.7109375" customWidth="1"/>
    <col min="5" max="5" width="23.7109375" customWidth="1"/>
    <col min="6" max="6" width="90.7109375" customWidth="1"/>
    <col min="7" max="7" width="30.7109375" customWidth="1"/>
    <col min="8" max="8" width="27.7109375" customWidth="1"/>
    <col min="9" max="9" width="27.7109375" style="2" customWidth="1"/>
    <col min="10" max="11" width="15.7109375" customWidth="1"/>
    <col min="13" max="13" width="11.5703125" bestFit="1" customWidth="1"/>
    <col min="14" max="15" width="11.28515625" bestFit="1" customWidth="1"/>
  </cols>
  <sheetData>
    <row r="1" spans="2:11" ht="15" customHeight="1" thickBot="1" x14ac:dyDescent="0.3"/>
    <row r="2" spans="2:11" ht="39.950000000000003" customHeight="1" thickBot="1" x14ac:dyDescent="0.3">
      <c r="B2" s="870" t="s">
        <v>108</v>
      </c>
      <c r="C2" s="871"/>
      <c r="D2" s="871"/>
      <c r="E2" s="871"/>
      <c r="F2" s="871"/>
      <c r="G2" s="871"/>
      <c r="H2" s="871"/>
      <c r="I2" s="871"/>
      <c r="J2" s="871"/>
      <c r="K2" s="872"/>
    </row>
    <row r="3" spans="2:11" ht="39.950000000000003" customHeight="1" thickBot="1" x14ac:dyDescent="0.3">
      <c r="B3" s="149" t="s">
        <v>11</v>
      </c>
      <c r="C3" s="150" t="s">
        <v>0</v>
      </c>
      <c r="D3" s="150" t="s">
        <v>12</v>
      </c>
      <c r="E3" s="150" t="s">
        <v>13</v>
      </c>
      <c r="F3" s="150" t="s">
        <v>14</v>
      </c>
      <c r="G3" s="150" t="s">
        <v>175</v>
      </c>
      <c r="H3" s="150" t="s">
        <v>620</v>
      </c>
      <c r="I3" s="150" t="s">
        <v>31</v>
      </c>
      <c r="J3" s="150" t="s">
        <v>532</v>
      </c>
      <c r="K3" s="152" t="s">
        <v>621</v>
      </c>
    </row>
    <row r="4" spans="2:11" ht="99.95" customHeight="1" thickBot="1" x14ac:dyDescent="0.3">
      <c r="B4" s="288" t="s">
        <v>48</v>
      </c>
      <c r="C4" s="618" t="s">
        <v>428</v>
      </c>
      <c r="D4" s="617" t="s">
        <v>475</v>
      </c>
      <c r="E4" s="450" t="s">
        <v>19</v>
      </c>
      <c r="F4" s="617" t="s">
        <v>476</v>
      </c>
      <c r="G4" s="289">
        <v>18000</v>
      </c>
      <c r="H4" s="289">
        <v>18000</v>
      </c>
      <c r="I4" s="290">
        <v>45322</v>
      </c>
      <c r="J4" s="450" t="str">
        <f>IF(AND(I4&gt;=$C$12,I4&lt;=$D$12),"1º Trimestre",IF(AND(I4&gt;=$C$13,I4&lt;=$D$13),"2º Trimestre",IF(AND(I4&gt;=$C$14,I4&lt;=$D$14),"3º Trimestre",IF(AND(I4&gt;=$C$15,I4&lt;=$D$15),"4º Trimestre","-"))))</f>
        <v>1º Trimestre</v>
      </c>
      <c r="K4" s="291"/>
    </row>
    <row r="5" spans="2:11" ht="99.95" customHeight="1" x14ac:dyDescent="0.25">
      <c r="B5" s="612" t="s">
        <v>48</v>
      </c>
      <c r="C5" s="613" t="s">
        <v>428</v>
      </c>
      <c r="D5" s="614" t="s">
        <v>472</v>
      </c>
      <c r="E5" s="443" t="s">
        <v>19</v>
      </c>
      <c r="F5" s="614" t="s">
        <v>473</v>
      </c>
      <c r="G5" s="111">
        <v>300000</v>
      </c>
      <c r="H5" s="111">
        <v>300000</v>
      </c>
      <c r="I5" s="36">
        <v>45413</v>
      </c>
      <c r="J5" s="443" t="str">
        <f>IF(AND(I5&gt;=$C$12,I5&lt;=$D$12),"1º Trimestre",IF(AND(I5&gt;=$C$13,I5&lt;=$D$13),"2º Trimestre",IF(AND(I5&gt;=$C$14,I5&lt;=$D$14),"3º Trimestre",IF(AND(I5&gt;=$C$15,I5&lt;=$D$15),"4º Trimestre","-"))))</f>
        <v>2º Trimestre</v>
      </c>
      <c r="K5" s="284"/>
    </row>
    <row r="6" spans="2:11" ht="50.25" customHeight="1" x14ac:dyDescent="0.25">
      <c r="B6" s="606" t="s">
        <v>3</v>
      </c>
      <c r="C6" s="609" t="s">
        <v>2</v>
      </c>
      <c r="D6" s="605" t="s">
        <v>24</v>
      </c>
      <c r="E6" s="428" t="s">
        <v>25</v>
      </c>
      <c r="F6" s="605" t="s">
        <v>26</v>
      </c>
      <c r="G6" s="434">
        <v>500</v>
      </c>
      <c r="H6" s="434">
        <v>500</v>
      </c>
      <c r="I6" s="466">
        <v>45444</v>
      </c>
      <c r="J6" s="428" t="str">
        <f>IF(AND(I6&gt;=$C$12,I6&lt;=$D$12),"1º Trimestre",IF(AND(I6&gt;=$C$13,I6&lt;=$D$13),"2º Trimestre",IF(AND(I6&gt;=$C$14,I6&lt;=$D$14),"3º Trimestre",IF(AND(I6&gt;=$C$15,I6&lt;=$D$15),"4º Trimestre","-"))))</f>
        <v>2º Trimestre</v>
      </c>
      <c r="K6" s="292"/>
    </row>
    <row r="7" spans="2:11" ht="120" customHeight="1" thickBot="1" x14ac:dyDescent="0.3">
      <c r="B7" s="604" t="s">
        <v>188</v>
      </c>
      <c r="C7" s="602" t="s">
        <v>185</v>
      </c>
      <c r="D7" s="600" t="s">
        <v>186</v>
      </c>
      <c r="E7" s="416" t="s">
        <v>19</v>
      </c>
      <c r="F7" s="600" t="s">
        <v>187</v>
      </c>
      <c r="G7" s="424">
        <v>12337.5</v>
      </c>
      <c r="H7" s="424">
        <v>50000</v>
      </c>
      <c r="I7" s="236">
        <v>45444</v>
      </c>
      <c r="J7" s="416" t="str">
        <f>IF(AND(I7&gt;=$C$12,I7&lt;=$D$12),"1º Trimestre",IF(AND(I7&gt;=$C$13,I7&lt;=$D$13),"2º Trimestre",IF(AND(I7&gt;=$C$14,I7&lt;=$D$14),"3º Trimestre",IF(AND(I7&gt;=$C$15,I7&lt;=$D$15),"4º Trimestre","-"))))</f>
        <v>2º Trimestre</v>
      </c>
      <c r="K7" s="286"/>
    </row>
    <row r="8" spans="2:11" ht="60" customHeight="1" thickBot="1" x14ac:dyDescent="0.3">
      <c r="B8" s="269" t="s">
        <v>83</v>
      </c>
      <c r="C8" s="270" t="s">
        <v>138</v>
      </c>
      <c r="D8" s="641" t="s">
        <v>659</v>
      </c>
      <c r="E8" s="270">
        <v>2500</v>
      </c>
      <c r="F8" s="641" t="s">
        <v>181</v>
      </c>
      <c r="G8" s="271">
        <v>150000</v>
      </c>
      <c r="H8" s="271">
        <v>53500</v>
      </c>
      <c r="I8" s="272">
        <v>45565</v>
      </c>
      <c r="J8" s="270" t="str">
        <f>IF(AND(I8&gt;=$C$12,I8&lt;=$D$12),"1º Trimestre",IF(AND(I8&gt;=$C$13,I8&lt;=$D$13),"2º Trimestre",IF(AND(I8&gt;=$C$14,I8&lt;=$D$14),"3º Trimestre",IF(AND(I8&gt;=$C$15,I8&lt;=$D$15),"4º Trimestre","-"))))</f>
        <v>3º Trimestre</v>
      </c>
      <c r="K8" s="273"/>
    </row>
    <row r="9" spans="2:11" ht="20.100000000000001" customHeight="1" x14ac:dyDescent="0.3">
      <c r="B9" s="8"/>
      <c r="C9" s="7"/>
      <c r="G9" s="262">
        <f>SUM(G4:G8)</f>
        <v>480837.5</v>
      </c>
      <c r="H9" s="262">
        <f>SUM(H4:H8)</f>
        <v>422000</v>
      </c>
    </row>
    <row r="10" spans="2:11" ht="20.100000000000001" customHeight="1" thickBot="1" x14ac:dyDescent="0.3">
      <c r="B10" s="8"/>
      <c r="C10" s="7"/>
    </row>
    <row r="11" spans="2:11" ht="20.100000000000001" customHeight="1" thickBot="1" x14ac:dyDescent="0.3">
      <c r="B11" s="647"/>
      <c r="C11" s="666" t="s">
        <v>530</v>
      </c>
      <c r="D11" s="649" t="s">
        <v>531</v>
      </c>
    </row>
    <row r="12" spans="2:11" ht="20.100000000000001" customHeight="1" x14ac:dyDescent="0.25">
      <c r="B12" s="667" t="s">
        <v>526</v>
      </c>
      <c r="C12" s="651">
        <v>45292</v>
      </c>
      <c r="D12" s="652">
        <v>45382</v>
      </c>
    </row>
    <row r="13" spans="2:11" ht="20.100000000000001" customHeight="1" x14ac:dyDescent="0.25">
      <c r="B13" s="650" t="s">
        <v>527</v>
      </c>
      <c r="C13" s="653">
        <v>45383</v>
      </c>
      <c r="D13" s="654">
        <v>45473</v>
      </c>
    </row>
    <row r="14" spans="2:11" ht="20.100000000000001" customHeight="1" x14ac:dyDescent="0.25">
      <c r="B14" s="650" t="s">
        <v>528</v>
      </c>
      <c r="C14" s="653">
        <v>45474</v>
      </c>
      <c r="D14" s="654">
        <v>45565</v>
      </c>
    </row>
    <row r="15" spans="2:11" ht="20.100000000000001" customHeight="1" thickBot="1" x14ac:dyDescent="0.3">
      <c r="B15" s="655" t="s">
        <v>529</v>
      </c>
      <c r="C15" s="656">
        <v>45566</v>
      </c>
      <c r="D15" s="657">
        <v>45657</v>
      </c>
    </row>
    <row r="33" spans="2:6" x14ac:dyDescent="0.25">
      <c r="E33" s="2"/>
      <c r="F33" s="2"/>
    </row>
    <row r="34" spans="2:6" x14ac:dyDescent="0.25">
      <c r="E34" s="2"/>
      <c r="F34" s="2"/>
    </row>
    <row r="35" spans="2:6" x14ac:dyDescent="0.25">
      <c r="E35" s="2"/>
      <c r="F35" s="2"/>
    </row>
    <row r="36" spans="2:6" x14ac:dyDescent="0.25">
      <c r="E36" s="2"/>
      <c r="F36" s="2"/>
    </row>
    <row r="37" spans="2:6" x14ac:dyDescent="0.25">
      <c r="E37" s="2"/>
      <c r="F37" s="2"/>
    </row>
    <row r="38" spans="2:6" x14ac:dyDescent="0.25">
      <c r="E38" s="2"/>
      <c r="F38" s="2"/>
    </row>
    <row r="39" spans="2:6" x14ac:dyDescent="0.25">
      <c r="E39" s="2"/>
      <c r="F39" s="2"/>
    </row>
    <row r="40" spans="2:6" x14ac:dyDescent="0.25">
      <c r="E40" s="2"/>
      <c r="F40" s="2"/>
    </row>
    <row r="41" spans="2:6" x14ac:dyDescent="0.25">
      <c r="B41" s="966"/>
      <c r="C41" s="966"/>
      <c r="E41" s="2"/>
      <c r="F41" s="2"/>
    </row>
    <row r="42" spans="2:6" x14ac:dyDescent="0.25">
      <c r="B42" s="966"/>
      <c r="C42" s="966"/>
      <c r="E42" s="2"/>
      <c r="F42" s="2"/>
    </row>
    <row r="43" spans="2:6" x14ac:dyDescent="0.25">
      <c r="B43" s="966"/>
      <c r="C43" s="966"/>
      <c r="E43" s="5"/>
    </row>
    <row r="44" spans="2:6" x14ac:dyDescent="0.25">
      <c r="B44" s="966"/>
      <c r="C44" s="966"/>
    </row>
    <row r="45" spans="2:6" x14ac:dyDescent="0.25">
      <c r="B45" s="966"/>
      <c r="C45" s="966"/>
    </row>
    <row r="46" spans="2:6" x14ac:dyDescent="0.25">
      <c r="B46" s="966"/>
      <c r="C46" s="966"/>
    </row>
    <row r="47" spans="2:6" x14ac:dyDescent="0.25">
      <c r="B47" s="966"/>
      <c r="C47" s="966"/>
    </row>
    <row r="48" spans="2:6" x14ac:dyDescent="0.25">
      <c r="B48" s="966"/>
      <c r="C48" s="966"/>
    </row>
    <row r="49" spans="2:3" x14ac:dyDescent="0.25">
      <c r="B49" s="966"/>
      <c r="C49" s="966"/>
    </row>
    <row r="50" spans="2:3" x14ac:dyDescent="0.25">
      <c r="B50" s="966"/>
      <c r="C50" s="966"/>
    </row>
    <row r="51" spans="2:3" x14ac:dyDescent="0.25">
      <c r="B51" s="966"/>
      <c r="C51" s="966"/>
    </row>
    <row r="52" spans="2:3" x14ac:dyDescent="0.25">
      <c r="B52" s="966"/>
      <c r="C52" s="966"/>
    </row>
    <row r="53" spans="2:3" x14ac:dyDescent="0.25">
      <c r="B53" s="966"/>
      <c r="C53" s="966"/>
    </row>
  </sheetData>
  <sheetProtection algorithmName="SHA-512" hashValue="7f3AjN81Ej7zZf1WDx+Le0mHtkKMJMJ1Uw9Da1hdIWsdyTpr19FE264rtScvCEPPJuh9z4KgsXgTdNztvutJrA==" saltValue="G4YzzbUjjm9LdOSxNWn5Ow==" spinCount="100000" sheet="1" objects="1" scenarios="1" selectLockedCells="1"/>
  <sortState ref="B3:I6">
    <sortCondition ref="I3"/>
  </sortState>
  <mergeCells count="1">
    <mergeCell ref="B2:K2"/>
  </mergeCells>
  <phoneticPr fontId="7" type="noConversion"/>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T49"/>
  <sheetViews>
    <sheetView showGridLines="0" zoomScale="90" zoomScaleNormal="90" workbookViewId="0">
      <selection activeCell="B27" sqref="B27"/>
    </sheetView>
  </sheetViews>
  <sheetFormatPr defaultRowHeight="15.75" x14ac:dyDescent="0.25"/>
  <cols>
    <col min="1" max="1" width="3.7109375" style="79" customWidth="1"/>
    <col min="2" max="4" width="35.7109375" style="79" customWidth="1"/>
    <col min="5" max="5" width="5.7109375" style="79" customWidth="1"/>
    <col min="6" max="8" width="35.7109375" style="79" customWidth="1"/>
    <col min="9" max="9" width="5.7109375" style="79" customWidth="1"/>
    <col min="10" max="12" width="35.7109375" style="79" customWidth="1"/>
    <col min="13" max="13" width="5.7109375" style="79" customWidth="1"/>
    <col min="14" max="16" width="35.7109375" style="79" customWidth="1"/>
    <col min="17" max="17" width="5.7109375" style="79" customWidth="1"/>
    <col min="18" max="20" width="35.7109375" style="79" customWidth="1"/>
    <col min="21" max="16384" width="9.140625" style="79"/>
  </cols>
  <sheetData>
    <row r="24" spans="2:20" ht="16.5" thickBot="1" x14ac:dyDescent="0.3"/>
    <row r="25" spans="2:20" ht="27" thickBot="1" x14ac:dyDescent="0.3">
      <c r="B25" s="692" t="s">
        <v>526</v>
      </c>
      <c r="C25" s="693"/>
      <c r="D25" s="694"/>
      <c r="F25" s="692" t="s">
        <v>527</v>
      </c>
      <c r="G25" s="693"/>
      <c r="H25" s="694"/>
      <c r="J25" s="692" t="s">
        <v>528</v>
      </c>
      <c r="K25" s="693"/>
      <c r="L25" s="694"/>
      <c r="N25" s="692" t="s">
        <v>529</v>
      </c>
      <c r="O25" s="693"/>
      <c r="P25" s="694"/>
      <c r="R25" s="692" t="s">
        <v>613</v>
      </c>
      <c r="S25" s="693"/>
      <c r="T25" s="694"/>
    </row>
    <row r="26" spans="2:20" ht="18.75" x14ac:dyDescent="0.25">
      <c r="B26" s="84" t="s">
        <v>562</v>
      </c>
      <c r="C26" s="85" t="s">
        <v>566</v>
      </c>
      <c r="D26" s="86" t="s">
        <v>563</v>
      </c>
      <c r="F26" s="84" t="s">
        <v>562</v>
      </c>
      <c r="G26" s="85" t="s">
        <v>566</v>
      </c>
      <c r="H26" s="86" t="s">
        <v>563</v>
      </c>
      <c r="J26" s="84" t="s">
        <v>562</v>
      </c>
      <c r="K26" s="85" t="s">
        <v>566</v>
      </c>
      <c r="L26" s="86" t="s">
        <v>563</v>
      </c>
      <c r="N26" s="84" t="s">
        <v>562</v>
      </c>
      <c r="O26" s="85" t="s">
        <v>566</v>
      </c>
      <c r="P26" s="86" t="s">
        <v>563</v>
      </c>
      <c r="R26" s="84" t="s">
        <v>562</v>
      </c>
      <c r="S26" s="85" t="s">
        <v>566</v>
      </c>
      <c r="T26" s="86" t="s">
        <v>563</v>
      </c>
    </row>
    <row r="27" spans="2:20" x14ac:dyDescent="0.25">
      <c r="B27" s="81" t="s">
        <v>523</v>
      </c>
      <c r="C27" s="80">
        <f>'1º Trimestre'!B10</f>
        <v>5</v>
      </c>
      <c r="D27" s="88">
        <f>'1º Trimestre'!H11</f>
        <v>29889712.379999999</v>
      </c>
      <c r="F27" s="81" t="s">
        <v>523</v>
      </c>
      <c r="G27" s="80">
        <f>'2º Trimestre'!B7</f>
        <v>2</v>
      </c>
      <c r="H27" s="88">
        <f>'2º Trimestre'!H8</f>
        <v>53361509.729999997</v>
      </c>
      <c r="J27" s="81" t="s">
        <v>523</v>
      </c>
      <c r="K27" s="80">
        <f>'3º Trimestre'!B8</f>
        <v>3</v>
      </c>
      <c r="L27" s="88">
        <f>'3º Trimestre'!H9</f>
        <v>10894085.16</v>
      </c>
      <c r="N27" s="81" t="s">
        <v>523</v>
      </c>
      <c r="O27" s="80">
        <f>'4º Trimestre'!B7</f>
        <v>2</v>
      </c>
      <c r="P27" s="88">
        <f>'4º Trimestre'!H8</f>
        <v>1554133.0499999998</v>
      </c>
      <c r="R27" s="81" t="s">
        <v>523</v>
      </c>
      <c r="S27" s="80"/>
      <c r="T27" s="88"/>
    </row>
    <row r="28" spans="2:20" x14ac:dyDescent="0.25">
      <c r="B28" s="81" t="s">
        <v>533</v>
      </c>
      <c r="C28" s="80">
        <f>'1º Trimestre'!B28</f>
        <v>14</v>
      </c>
      <c r="D28" s="88">
        <f>'1º Trimestre'!H29</f>
        <v>3914702.2700000005</v>
      </c>
      <c r="F28" s="81" t="s">
        <v>533</v>
      </c>
      <c r="G28" s="80">
        <f>'2º Trimestre'!B15</f>
        <v>4</v>
      </c>
      <c r="H28" s="88">
        <f>'2º Trimestre'!H16</f>
        <v>4015481.73</v>
      </c>
      <c r="J28" s="81" t="s">
        <v>533</v>
      </c>
      <c r="K28" s="80">
        <f>'3º Trimestre'!B14</f>
        <v>2</v>
      </c>
      <c r="L28" s="88">
        <f>'3º Trimestre'!H15</f>
        <v>1051135.6100000001</v>
      </c>
      <c r="N28" s="81" t="s">
        <v>533</v>
      </c>
      <c r="O28" s="80">
        <f>'4º Trimestre'!B31</f>
        <v>21</v>
      </c>
      <c r="P28" s="88">
        <f>'4º Trimestre'!H32</f>
        <v>2901547.52</v>
      </c>
      <c r="R28" s="81" t="s">
        <v>533</v>
      </c>
      <c r="S28" s="80">
        <f>'Sem Data'!B17</f>
        <v>6</v>
      </c>
      <c r="T28" s="88">
        <f>'Sem Data'!H18</f>
        <v>1829313.8900000001</v>
      </c>
    </row>
    <row r="29" spans="2:20" x14ac:dyDescent="0.25">
      <c r="B29" s="81" t="s">
        <v>536</v>
      </c>
      <c r="C29" s="80">
        <f>'1º Trimestre'!B44</f>
        <v>13</v>
      </c>
      <c r="D29" s="88">
        <f>'1º Trimestre'!H45</f>
        <v>1332178.4099999999</v>
      </c>
      <c r="F29" s="81" t="s">
        <v>536</v>
      </c>
      <c r="G29" s="80">
        <f>'2º Trimestre'!B28</f>
        <v>9</v>
      </c>
      <c r="H29" s="88">
        <f>'2º Trimestre'!H29</f>
        <v>3708258.4</v>
      </c>
      <c r="J29" s="81" t="s">
        <v>536</v>
      </c>
      <c r="K29" s="80">
        <f>'3º Trimestre'!B23</f>
        <v>5</v>
      </c>
      <c r="L29" s="88">
        <f>'3º Trimestre'!H24</f>
        <v>163087.94</v>
      </c>
      <c r="N29" s="81" t="s">
        <v>536</v>
      </c>
      <c r="O29" s="80">
        <f>'4º Trimestre'!B57</f>
        <v>23</v>
      </c>
      <c r="P29" s="88">
        <f>'4º Trimestre'!H58</f>
        <v>2030237.1100000003</v>
      </c>
      <c r="R29" s="81" t="s">
        <v>536</v>
      </c>
      <c r="S29" s="80">
        <f>'Sem Data'!B24</f>
        <v>3</v>
      </c>
      <c r="T29" s="88">
        <f>'Sem Data'!H25</f>
        <v>534703.44999999995</v>
      </c>
    </row>
    <row r="30" spans="2:20" x14ac:dyDescent="0.25">
      <c r="B30" s="81" t="s">
        <v>522</v>
      </c>
      <c r="C30" s="80" t="s">
        <v>19</v>
      </c>
      <c r="D30" s="89">
        <v>0</v>
      </c>
      <c r="F30" s="81" t="s">
        <v>522</v>
      </c>
      <c r="G30" s="80" t="s">
        <v>19</v>
      </c>
      <c r="H30" s="89">
        <v>0</v>
      </c>
      <c r="J30" s="81" t="s">
        <v>522</v>
      </c>
      <c r="K30" s="80">
        <f>'3º Trimestre'!B28</f>
        <v>1</v>
      </c>
      <c r="L30" s="89">
        <f>'3º Trimestre'!H38</f>
        <v>153254.97</v>
      </c>
      <c r="N30" s="81" t="s">
        <v>522</v>
      </c>
      <c r="O30" s="80">
        <f>'4º Trimestre'!B62</f>
        <v>1</v>
      </c>
      <c r="P30" s="89">
        <f>'4º Trimestre'!H63</f>
        <v>570000</v>
      </c>
      <c r="R30" s="81" t="s">
        <v>522</v>
      </c>
      <c r="S30" s="80"/>
      <c r="T30" s="89"/>
    </row>
    <row r="31" spans="2:20" x14ac:dyDescent="0.25">
      <c r="B31" s="81" t="s">
        <v>539</v>
      </c>
      <c r="C31" s="80" t="s">
        <v>19</v>
      </c>
      <c r="D31" s="89">
        <v>0</v>
      </c>
      <c r="F31" s="81" t="s">
        <v>539</v>
      </c>
      <c r="G31" s="80">
        <f>'2º Trimestre'!B38</f>
        <v>2</v>
      </c>
      <c r="H31" s="89">
        <f>'2º Trimestre'!H39</f>
        <v>153000</v>
      </c>
      <c r="J31" s="81" t="s">
        <v>539</v>
      </c>
      <c r="K31" s="80" t="s">
        <v>19</v>
      </c>
      <c r="L31" s="89">
        <v>0</v>
      </c>
      <c r="N31" s="81" t="s">
        <v>539</v>
      </c>
      <c r="O31" s="80" t="s">
        <v>19</v>
      </c>
      <c r="P31" s="89">
        <v>0</v>
      </c>
      <c r="R31" s="81" t="s">
        <v>539</v>
      </c>
      <c r="S31" s="80"/>
      <c r="T31" s="89"/>
    </row>
    <row r="32" spans="2:20" x14ac:dyDescent="0.25">
      <c r="B32" s="81" t="s">
        <v>509</v>
      </c>
      <c r="C32" s="80">
        <f>'1º Trimestre'!B50</f>
        <v>2</v>
      </c>
      <c r="D32" s="89">
        <f>'1º Trimestre'!H51</f>
        <v>1550000</v>
      </c>
      <c r="F32" s="81" t="s">
        <v>509</v>
      </c>
      <c r="G32" s="80" t="s">
        <v>19</v>
      </c>
      <c r="H32" s="89">
        <v>0</v>
      </c>
      <c r="J32" s="81" t="s">
        <v>509</v>
      </c>
      <c r="K32" s="80" t="s">
        <v>19</v>
      </c>
      <c r="L32" s="89">
        <v>0</v>
      </c>
      <c r="N32" s="81" t="s">
        <v>509</v>
      </c>
      <c r="O32" s="80" t="s">
        <v>19</v>
      </c>
      <c r="P32" s="89">
        <v>0</v>
      </c>
      <c r="R32" s="81" t="s">
        <v>509</v>
      </c>
      <c r="S32" s="80"/>
      <c r="T32" s="89"/>
    </row>
    <row r="33" spans="2:20" x14ac:dyDescent="0.25">
      <c r="B33" s="81" t="s">
        <v>511</v>
      </c>
      <c r="C33" s="80">
        <f>'1º Trimestre'!B57</f>
        <v>3</v>
      </c>
      <c r="D33" s="89">
        <f>'1º Trimestre'!H58</f>
        <v>390000</v>
      </c>
      <c r="F33" s="81" t="s">
        <v>511</v>
      </c>
      <c r="G33" s="80" t="s">
        <v>19</v>
      </c>
      <c r="H33" s="89">
        <v>0</v>
      </c>
      <c r="J33" s="81" t="s">
        <v>511</v>
      </c>
      <c r="K33" s="80">
        <f>'3º Trimestre'!B42</f>
        <v>1</v>
      </c>
      <c r="L33" s="89">
        <f>'3º Trimestre'!H43</f>
        <v>21478.68</v>
      </c>
      <c r="N33" s="81" t="s">
        <v>511</v>
      </c>
      <c r="O33" s="80">
        <f>'4º Trimestre'!B69</f>
        <v>3</v>
      </c>
      <c r="P33" s="89">
        <f>'4º Trimestre'!H70</f>
        <v>100000</v>
      </c>
      <c r="R33" s="81" t="s">
        <v>511</v>
      </c>
      <c r="S33" s="80"/>
      <c r="T33" s="89"/>
    </row>
    <row r="34" spans="2:20" x14ac:dyDescent="0.25">
      <c r="B34" s="81" t="s">
        <v>510</v>
      </c>
      <c r="C34" s="80">
        <f>'1º Trimestre'!B63</f>
        <v>2</v>
      </c>
      <c r="D34" s="89">
        <f>'1º Trimestre'!H64</f>
        <v>11500</v>
      </c>
      <c r="F34" s="81" t="s">
        <v>510</v>
      </c>
      <c r="G34" s="80">
        <f>'2º Trimestre'!B58</f>
        <v>0</v>
      </c>
      <c r="H34" s="89">
        <f>'2º Trimestre'!H59</f>
        <v>166847.91000000003</v>
      </c>
      <c r="J34" s="81" t="s">
        <v>510</v>
      </c>
      <c r="K34" s="80" t="s">
        <v>19</v>
      </c>
      <c r="L34" s="89">
        <v>0</v>
      </c>
      <c r="N34" s="81" t="s">
        <v>510</v>
      </c>
      <c r="O34" s="80" t="s">
        <v>19</v>
      </c>
      <c r="P34" s="89">
        <v>0</v>
      </c>
      <c r="R34" s="81" t="s">
        <v>510</v>
      </c>
      <c r="S34" s="80"/>
      <c r="T34" s="89"/>
    </row>
    <row r="35" spans="2:20" x14ac:dyDescent="0.25">
      <c r="B35" s="81" t="s">
        <v>564</v>
      </c>
      <c r="C35" s="80" t="s">
        <v>19</v>
      </c>
      <c r="D35" s="89">
        <v>0</v>
      </c>
      <c r="F35" s="81" t="s">
        <v>564</v>
      </c>
      <c r="G35" s="80">
        <f>'2º Trimestre'!B66</f>
        <v>4</v>
      </c>
      <c r="H35" s="89">
        <f>'2º Trimestre'!H67</f>
        <v>57310</v>
      </c>
      <c r="J35" s="81" t="s">
        <v>564</v>
      </c>
      <c r="K35" s="80">
        <f>'3º Trimestre'!B48</f>
        <v>2</v>
      </c>
      <c r="L35" s="89">
        <f>'3º Trimestre'!H49</f>
        <v>197660</v>
      </c>
      <c r="N35" s="81" t="s">
        <v>564</v>
      </c>
      <c r="O35" s="80">
        <f>'4º Trimestre'!B75</f>
        <v>2</v>
      </c>
      <c r="P35" s="89">
        <f>'4º Trimestre'!H76</f>
        <v>97080</v>
      </c>
      <c r="R35" s="81" t="s">
        <v>564</v>
      </c>
      <c r="S35" s="80"/>
      <c r="T35" s="89"/>
    </row>
    <row r="36" spans="2:20" x14ac:dyDescent="0.25">
      <c r="B36" s="81" t="s">
        <v>546</v>
      </c>
      <c r="C36" s="80">
        <f>'1º Trimestre'!B72</f>
        <v>5</v>
      </c>
      <c r="D36" s="89">
        <f>'1º Trimestre'!H73</f>
        <v>24007.199999999997</v>
      </c>
      <c r="F36" s="81" t="s">
        <v>546</v>
      </c>
      <c r="G36" s="80" t="s">
        <v>19</v>
      </c>
      <c r="H36" s="89">
        <v>0</v>
      </c>
      <c r="J36" s="81" t="s">
        <v>546</v>
      </c>
      <c r="K36" s="80">
        <f>'3º Trimestre'!B54</f>
        <v>2</v>
      </c>
      <c r="L36" s="89">
        <f>'3º Trimestre'!H55</f>
        <v>22984.63</v>
      </c>
      <c r="N36" s="81" t="s">
        <v>546</v>
      </c>
      <c r="O36" s="80">
        <f>'4º Trimestre'!B80</f>
        <v>1</v>
      </c>
      <c r="P36" s="89">
        <f>'4º Trimestre'!H81</f>
        <v>2107.0100000000002</v>
      </c>
      <c r="R36" s="81" t="s">
        <v>546</v>
      </c>
      <c r="S36" s="80"/>
      <c r="T36" s="89"/>
    </row>
    <row r="37" spans="2:20" x14ac:dyDescent="0.25">
      <c r="B37" s="81" t="s">
        <v>512</v>
      </c>
      <c r="C37" s="80">
        <f>'1º Trimestre'!B77</f>
        <v>1</v>
      </c>
      <c r="D37" s="89">
        <f>'1º Trimestre'!H78</f>
        <v>18000</v>
      </c>
      <c r="F37" s="81" t="s">
        <v>512</v>
      </c>
      <c r="G37" s="80">
        <f>'2º Trimestre'!B73</f>
        <v>3</v>
      </c>
      <c r="H37" s="89">
        <f>'2º Trimestre'!H74</f>
        <v>350500</v>
      </c>
      <c r="J37" s="81" t="s">
        <v>512</v>
      </c>
      <c r="K37" s="80">
        <f>'3º Trimestre'!B59</f>
        <v>1</v>
      </c>
      <c r="L37" s="89">
        <f>'3º Trimestre'!H60</f>
        <v>53500</v>
      </c>
      <c r="N37" s="81" t="s">
        <v>512</v>
      </c>
      <c r="O37" s="80" t="s">
        <v>19</v>
      </c>
      <c r="P37" s="89">
        <v>0</v>
      </c>
      <c r="R37" s="81" t="s">
        <v>512</v>
      </c>
      <c r="S37" s="80"/>
      <c r="T37" s="89"/>
    </row>
    <row r="38" spans="2:20" x14ac:dyDescent="0.25">
      <c r="B38" s="81" t="s">
        <v>513</v>
      </c>
      <c r="C38" s="80">
        <f>'1º Trimestre'!B97</f>
        <v>16</v>
      </c>
      <c r="D38" s="89">
        <f>'1º Trimestre'!H98</f>
        <v>45212.34</v>
      </c>
      <c r="F38" s="81" t="s">
        <v>513</v>
      </c>
      <c r="G38" s="80">
        <f>'2º Trimestre'!B86</f>
        <v>9</v>
      </c>
      <c r="H38" s="89">
        <f>'2º Trimestre'!H103</f>
        <v>44986.06</v>
      </c>
      <c r="J38" s="81" t="s">
        <v>513</v>
      </c>
      <c r="K38" s="80">
        <f>'3º Trimestre'!B66</f>
        <v>3</v>
      </c>
      <c r="L38" s="89">
        <f>'3º Trimestre'!H67</f>
        <v>259290</v>
      </c>
      <c r="N38" s="81" t="s">
        <v>513</v>
      </c>
      <c r="O38" s="80">
        <f>'4º Trimestre'!B87</f>
        <v>3</v>
      </c>
      <c r="P38" s="89">
        <f>'4º Trimestre'!H88</f>
        <v>95813.209999999992</v>
      </c>
      <c r="R38" s="81" t="s">
        <v>513</v>
      </c>
      <c r="S38" s="80">
        <f>'Sem Data'!B50</f>
        <v>0</v>
      </c>
      <c r="T38" s="89">
        <f>'Sem Data'!H51</f>
        <v>0</v>
      </c>
    </row>
    <row r="39" spans="2:20" x14ac:dyDescent="0.25">
      <c r="B39" s="81" t="s">
        <v>514</v>
      </c>
      <c r="C39" s="80" t="s">
        <v>19</v>
      </c>
      <c r="D39" s="89">
        <v>0</v>
      </c>
      <c r="F39" s="81" t="s">
        <v>514</v>
      </c>
      <c r="G39" s="80">
        <f>'2º Trimestre'!B107</f>
        <v>1</v>
      </c>
      <c r="H39" s="89">
        <f>'2º Trimestre'!H108</f>
        <v>40000</v>
      </c>
      <c r="J39" s="81" t="s">
        <v>514</v>
      </c>
      <c r="K39" s="80" t="s">
        <v>19</v>
      </c>
      <c r="L39" s="89">
        <v>0</v>
      </c>
      <c r="N39" s="81" t="s">
        <v>514</v>
      </c>
      <c r="O39" s="80" t="s">
        <v>19</v>
      </c>
      <c r="P39" s="89">
        <v>0</v>
      </c>
      <c r="R39" s="81" t="s">
        <v>514</v>
      </c>
      <c r="S39" s="80"/>
      <c r="T39" s="89"/>
    </row>
    <row r="40" spans="2:20" x14ac:dyDescent="0.25">
      <c r="B40" s="81" t="s">
        <v>565</v>
      </c>
      <c r="C40" s="80" t="s">
        <v>19</v>
      </c>
      <c r="D40" s="89">
        <v>0</v>
      </c>
      <c r="F40" s="81" t="s">
        <v>565</v>
      </c>
      <c r="G40" s="80">
        <f>'2º Trimestre'!B117</f>
        <v>6</v>
      </c>
      <c r="H40" s="89">
        <f>'2º Trimestre'!H118</f>
        <v>47100</v>
      </c>
      <c r="J40" s="81" t="s">
        <v>565</v>
      </c>
      <c r="K40" s="80" t="s">
        <v>19</v>
      </c>
      <c r="L40" s="89">
        <v>0</v>
      </c>
      <c r="N40" s="81" t="s">
        <v>565</v>
      </c>
      <c r="O40" s="80" t="s">
        <v>19</v>
      </c>
      <c r="P40" s="89">
        <v>0</v>
      </c>
      <c r="R40" s="81" t="s">
        <v>565</v>
      </c>
      <c r="S40" s="80"/>
      <c r="T40" s="89"/>
    </row>
    <row r="41" spans="2:20" x14ac:dyDescent="0.25">
      <c r="B41" s="81" t="s">
        <v>515</v>
      </c>
      <c r="C41" s="80" t="s">
        <v>19</v>
      </c>
      <c r="D41" s="89">
        <v>0</v>
      </c>
      <c r="F41" s="81" t="s">
        <v>515</v>
      </c>
      <c r="G41" s="80">
        <f>'2º Trimestre'!B122</f>
        <v>1</v>
      </c>
      <c r="H41" s="89">
        <f>'2º Trimestre'!H123</f>
        <v>10000</v>
      </c>
      <c r="J41" s="81" t="s">
        <v>515</v>
      </c>
      <c r="K41" s="80" t="s">
        <v>19</v>
      </c>
      <c r="L41" s="89">
        <v>0</v>
      </c>
      <c r="N41" s="81" t="s">
        <v>515</v>
      </c>
      <c r="O41" s="80" t="s">
        <v>19</v>
      </c>
      <c r="P41" s="89">
        <v>0</v>
      </c>
      <c r="R41" s="81" t="s">
        <v>515</v>
      </c>
      <c r="S41" s="80"/>
      <c r="T41" s="89"/>
    </row>
    <row r="42" spans="2:20" x14ac:dyDescent="0.25">
      <c r="B42" s="81" t="s">
        <v>516</v>
      </c>
      <c r="C42" s="80">
        <f>'1º Trimestre'!B131</f>
        <v>30</v>
      </c>
      <c r="D42" s="89">
        <f>'1º Trimestre'!H132</f>
        <v>2558813.4899999998</v>
      </c>
      <c r="F42" s="81" t="s">
        <v>516</v>
      </c>
      <c r="G42" s="80">
        <f>'2º Trimestre'!B137</f>
        <v>11</v>
      </c>
      <c r="H42" s="89">
        <f>'2º Trimestre'!H138</f>
        <v>560225.01</v>
      </c>
      <c r="J42" s="81" t="s">
        <v>516</v>
      </c>
      <c r="K42" s="80">
        <f>'3º Trimestre'!B74</f>
        <v>4</v>
      </c>
      <c r="L42" s="89">
        <f>'3º Trimestre'!H75</f>
        <v>241468.38</v>
      </c>
      <c r="N42" s="81" t="s">
        <v>516</v>
      </c>
      <c r="O42" s="80">
        <f>'4º Trimestre'!B100</f>
        <v>9</v>
      </c>
      <c r="P42" s="89">
        <f>'4º Trimestre'!H101</f>
        <v>2239034.14</v>
      </c>
      <c r="R42" s="81" t="s">
        <v>516</v>
      </c>
      <c r="S42" s="80"/>
      <c r="T42" s="89"/>
    </row>
    <row r="43" spans="2:20" x14ac:dyDescent="0.25">
      <c r="B43" s="81" t="s">
        <v>517</v>
      </c>
      <c r="C43" s="80" t="s">
        <v>19</v>
      </c>
      <c r="D43" s="89">
        <v>0</v>
      </c>
      <c r="F43" s="81" t="s">
        <v>517</v>
      </c>
      <c r="G43" s="80">
        <f>'2º Trimestre'!B144</f>
        <v>3</v>
      </c>
      <c r="H43" s="89">
        <f>'2º Trimestre'!H145</f>
        <v>300000</v>
      </c>
      <c r="J43" s="81" t="s">
        <v>517</v>
      </c>
      <c r="K43" s="80" t="s">
        <v>19</v>
      </c>
      <c r="L43" s="89">
        <v>0</v>
      </c>
      <c r="N43" s="81" t="s">
        <v>517</v>
      </c>
      <c r="O43" s="80" t="s">
        <v>19</v>
      </c>
      <c r="P43" s="89">
        <v>0</v>
      </c>
      <c r="R43" s="81" t="s">
        <v>517</v>
      </c>
      <c r="S43" s="80"/>
      <c r="T43" s="89"/>
    </row>
    <row r="44" spans="2:20" x14ac:dyDescent="0.25">
      <c r="B44" s="81" t="s">
        <v>556</v>
      </c>
      <c r="C44" s="80">
        <f>'1º Trimestre'!B144</f>
        <v>9</v>
      </c>
      <c r="D44" s="89">
        <f>'1º Trimestre'!H145</f>
        <v>112200.66</v>
      </c>
      <c r="F44" s="81" t="s">
        <v>556</v>
      </c>
      <c r="G44" s="80" t="s">
        <v>19</v>
      </c>
      <c r="H44" s="89">
        <v>0</v>
      </c>
      <c r="J44" s="81" t="s">
        <v>556</v>
      </c>
      <c r="K44" s="80" t="s">
        <v>19</v>
      </c>
      <c r="L44" s="89">
        <v>0</v>
      </c>
      <c r="N44" s="81" t="s">
        <v>556</v>
      </c>
      <c r="O44" s="80" t="s">
        <v>19</v>
      </c>
      <c r="P44" s="89">
        <v>0</v>
      </c>
      <c r="R44" s="81" t="s">
        <v>556</v>
      </c>
      <c r="S44" s="80"/>
      <c r="T44" s="89"/>
    </row>
    <row r="45" spans="2:20" x14ac:dyDescent="0.25">
      <c r="B45" s="81" t="s">
        <v>518</v>
      </c>
      <c r="C45" s="80">
        <f>'1º Trimestre'!B151</f>
        <v>3</v>
      </c>
      <c r="D45" s="89">
        <f>'1º Trimestre'!H152</f>
        <v>1016375</v>
      </c>
      <c r="F45" s="81" t="s">
        <v>518</v>
      </c>
      <c r="G45" s="80">
        <f>'2º Trimestre'!B165</f>
        <v>17</v>
      </c>
      <c r="H45" s="89">
        <f>'2º Trimestre'!H166</f>
        <v>288982.3</v>
      </c>
      <c r="J45" s="81" t="s">
        <v>518</v>
      </c>
      <c r="K45" s="80">
        <f>'3º Trimestre'!B82</f>
        <v>4</v>
      </c>
      <c r="L45" s="89">
        <f>'3º Trimestre'!H83</f>
        <v>48397.9</v>
      </c>
      <c r="N45" s="81" t="s">
        <v>518</v>
      </c>
      <c r="O45" s="80">
        <f>'4º Trimestre'!B115</f>
        <v>11</v>
      </c>
      <c r="P45" s="89">
        <f>'4º Trimestre'!H116</f>
        <v>365286.86</v>
      </c>
      <c r="R45" s="81" t="s">
        <v>518</v>
      </c>
      <c r="S45" s="80"/>
      <c r="T45" s="89"/>
    </row>
    <row r="46" spans="2:20" x14ac:dyDescent="0.25">
      <c r="B46" s="81" t="s">
        <v>519</v>
      </c>
      <c r="C46" s="80">
        <f>'1º Trimestre'!B157</f>
        <v>2</v>
      </c>
      <c r="D46" s="89">
        <f>'1º Trimestre'!H158</f>
        <v>2006000</v>
      </c>
      <c r="F46" s="81" t="s">
        <v>519</v>
      </c>
      <c r="G46" s="80">
        <f>'2º Trimestre'!B172</f>
        <v>3</v>
      </c>
      <c r="H46" s="89">
        <f>'2º Trimestre'!H173</f>
        <v>233000</v>
      </c>
      <c r="J46" s="81" t="s">
        <v>519</v>
      </c>
      <c r="K46" s="80">
        <f>'3º Trimestre'!B87</f>
        <v>1</v>
      </c>
      <c r="L46" s="89">
        <f>'3º Trimestre'!H88</f>
        <v>450000</v>
      </c>
      <c r="N46" s="81" t="s">
        <v>519</v>
      </c>
      <c r="O46" s="80">
        <f>'4º Trimestre'!B120</f>
        <v>1</v>
      </c>
      <c r="P46" s="89">
        <f>'4º Trimestre'!H121</f>
        <v>29800</v>
      </c>
      <c r="R46" s="81" t="s">
        <v>519</v>
      </c>
      <c r="S46" s="80"/>
      <c r="T46" s="89"/>
    </row>
    <row r="47" spans="2:20" x14ac:dyDescent="0.25">
      <c r="B47" s="81" t="s">
        <v>520</v>
      </c>
      <c r="C47" s="80">
        <f>'1º Trimestre'!B164</f>
        <v>3</v>
      </c>
      <c r="D47" s="89">
        <f>'1º Trimestre'!H165</f>
        <v>1601924.86</v>
      </c>
      <c r="F47" s="81" t="s">
        <v>520</v>
      </c>
      <c r="G47" s="80" t="s">
        <v>19</v>
      </c>
      <c r="H47" s="89">
        <v>0</v>
      </c>
      <c r="J47" s="81" t="s">
        <v>520</v>
      </c>
      <c r="K47" s="80" t="s">
        <v>19</v>
      </c>
      <c r="L47" s="89">
        <v>0</v>
      </c>
      <c r="N47" s="81" t="s">
        <v>520</v>
      </c>
      <c r="O47" s="80" t="s">
        <v>19</v>
      </c>
      <c r="P47" s="89">
        <v>0</v>
      </c>
      <c r="R47" s="81" t="s">
        <v>520</v>
      </c>
      <c r="S47" s="80"/>
      <c r="T47" s="89"/>
    </row>
    <row r="48" spans="2:20" ht="16.5" thickBot="1" x14ac:dyDescent="0.3">
      <c r="B48" s="82" t="s">
        <v>521</v>
      </c>
      <c r="C48" s="83">
        <f>'1º Trimestre'!B169</f>
        <v>1</v>
      </c>
      <c r="D48" s="90">
        <f>'1º Trimestre'!H170</f>
        <v>30000</v>
      </c>
      <c r="F48" s="82" t="s">
        <v>521</v>
      </c>
      <c r="G48" s="83">
        <f>'2º Trimestre'!B178</f>
        <v>2</v>
      </c>
      <c r="H48" s="90">
        <f>'2º Trimestre'!H180</f>
        <v>59227.59</v>
      </c>
      <c r="J48" s="82" t="s">
        <v>521</v>
      </c>
      <c r="K48" s="83">
        <f>'3º Trimestre'!B92</f>
        <v>1</v>
      </c>
      <c r="L48" s="90">
        <f>'3º Trimestre'!H93</f>
        <v>38962.5</v>
      </c>
      <c r="N48" s="82" t="s">
        <v>521</v>
      </c>
      <c r="O48" s="83">
        <f>'4º Trimestre'!B124</f>
        <v>1</v>
      </c>
      <c r="P48" s="90">
        <f>'4º Trimestre'!H125</f>
        <v>100000</v>
      </c>
      <c r="R48" s="82" t="s">
        <v>521</v>
      </c>
      <c r="S48" s="83"/>
      <c r="T48" s="90"/>
    </row>
    <row r="49" spans="2:20" ht="24" thickBot="1" x14ac:dyDescent="0.3">
      <c r="B49" s="91" t="s">
        <v>619</v>
      </c>
      <c r="C49" s="92">
        <f>SUM(C27:C48)</f>
        <v>109</v>
      </c>
      <c r="D49" s="93">
        <f>SUM(D27:D48)</f>
        <v>44500626.609999999</v>
      </c>
      <c r="F49" s="91" t="s">
        <v>618</v>
      </c>
      <c r="G49" s="92">
        <f>SUM(G27:G48)</f>
        <v>77</v>
      </c>
      <c r="H49" s="93">
        <f>SUM(H27:H48)</f>
        <v>63396428.729999989</v>
      </c>
      <c r="J49" s="91" t="s">
        <v>617</v>
      </c>
      <c r="K49" s="92">
        <f>SUM(K27:K48)</f>
        <v>30</v>
      </c>
      <c r="L49" s="93">
        <f>SUM(L27:L48)</f>
        <v>13595305.770000001</v>
      </c>
      <c r="N49" s="91" t="s">
        <v>616</v>
      </c>
      <c r="O49" s="92">
        <f>SUM(O27:O48)</f>
        <v>78</v>
      </c>
      <c r="P49" s="93">
        <f>SUM(P27:P48)</f>
        <v>10085038.9</v>
      </c>
      <c r="Q49" s="130"/>
      <c r="R49" s="91" t="s">
        <v>615</v>
      </c>
      <c r="S49" s="92">
        <f>SUM(S27:S48)</f>
        <v>9</v>
      </c>
      <c r="T49" s="93">
        <f>SUM(T27:T48)</f>
        <v>2364017.34</v>
      </c>
    </row>
  </sheetData>
  <sheetProtection algorithmName="SHA-512" hashValue="vGKfYJhTlz3YVjNjQkC67S9sLaumgXt/LzCk4Yaij89RO9fdX8k+wKT9KoMD9U1vPATFLItk4qFTw1SzQi/9dQ==" saltValue="Ydhu93/ykakcRWoNnLbBGQ==" spinCount="100000" sheet="1" objects="1" scenarios="1" selectLockedCells="1"/>
  <mergeCells count="5">
    <mergeCell ref="B25:D25"/>
    <mergeCell ref="F25:H25"/>
    <mergeCell ref="J25:L25"/>
    <mergeCell ref="N25:P25"/>
    <mergeCell ref="R25:T25"/>
  </mergeCells>
  <pageMargins left="0.511811024" right="0.511811024" top="0.78740157499999996" bottom="0.78740157499999996" header="0.31496062000000002" footer="0.31496062000000002"/>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3"/>
  <sheetViews>
    <sheetView showGridLines="0" zoomScale="80" zoomScaleNormal="80" workbookViewId="0">
      <selection activeCell="F224" sqref="F224"/>
    </sheetView>
  </sheetViews>
  <sheetFormatPr defaultRowHeight="15" x14ac:dyDescent="0.25"/>
  <cols>
    <col min="1" max="1" width="3.7109375" customWidth="1"/>
    <col min="2" max="3" width="23.7109375" customWidth="1"/>
    <col min="4" max="4" width="50.7109375" style="7" customWidth="1"/>
    <col min="5" max="5" width="23.7109375" customWidth="1"/>
    <col min="6" max="6" width="90.7109375" style="20" customWidth="1"/>
    <col min="7" max="7" width="30.7109375" style="5" customWidth="1"/>
    <col min="8" max="8" width="27.7109375" style="5" customWidth="1"/>
    <col min="9" max="9" width="27.7109375" style="15" customWidth="1"/>
    <col min="10" max="11" width="15.7109375" customWidth="1"/>
    <col min="13" max="13" width="11.5703125" bestFit="1" customWidth="1"/>
    <col min="14" max="15" width="11.28515625" bestFit="1" customWidth="1"/>
  </cols>
  <sheetData>
    <row r="1" spans="2:11" ht="15" customHeight="1" thickBot="1" x14ac:dyDescent="0.3"/>
    <row r="2" spans="2:11" ht="39.950000000000003" customHeight="1" thickBot="1" x14ac:dyDescent="0.3">
      <c r="B2" s="870" t="s">
        <v>107</v>
      </c>
      <c r="C2" s="871"/>
      <c r="D2" s="871"/>
      <c r="E2" s="871"/>
      <c r="F2" s="871"/>
      <c r="G2" s="871"/>
      <c r="H2" s="871"/>
      <c r="I2" s="871"/>
      <c r="J2" s="871"/>
      <c r="K2" s="872"/>
    </row>
    <row r="3" spans="2:11" ht="39.950000000000003" customHeight="1" thickBot="1" x14ac:dyDescent="0.3">
      <c r="B3" s="149" t="s">
        <v>11</v>
      </c>
      <c r="C3" s="150" t="s">
        <v>0</v>
      </c>
      <c r="D3" s="150" t="s">
        <v>12</v>
      </c>
      <c r="E3" s="150" t="s">
        <v>13</v>
      </c>
      <c r="F3" s="150" t="s">
        <v>14</v>
      </c>
      <c r="G3" s="150" t="s">
        <v>15</v>
      </c>
      <c r="H3" s="150" t="s">
        <v>620</v>
      </c>
      <c r="I3" s="151" t="s">
        <v>31</v>
      </c>
      <c r="J3" s="150" t="s">
        <v>532</v>
      </c>
      <c r="K3" s="152" t="s">
        <v>621</v>
      </c>
    </row>
    <row r="4" spans="2:11" ht="45" customHeight="1" x14ac:dyDescent="0.25">
      <c r="B4" s="386" t="s">
        <v>36</v>
      </c>
      <c r="C4" s="387" t="s">
        <v>292</v>
      </c>
      <c r="D4" s="623" t="s">
        <v>80</v>
      </c>
      <c r="E4" s="456" t="s">
        <v>81</v>
      </c>
      <c r="F4" s="623" t="s">
        <v>82</v>
      </c>
      <c r="G4" s="217">
        <v>16975.95</v>
      </c>
      <c r="H4" s="217">
        <v>16975.95</v>
      </c>
      <c r="I4" s="241">
        <v>45323</v>
      </c>
      <c r="J4" s="456" t="str">
        <f>IF(AND(I4&gt;=$C$50,I4&lt;=$D$50),"1º Trimestre",IF(AND(I4&gt;=$C$51,I4&lt;=$D$51),"2º Trimestre",IF(AND(I4&gt;=$C$52,I4&lt;=$D$52),"3º Trimestre",IF(AND(I4&gt;=$C$53,I4&lt;=$D$53),"4º Trimestre","-"))))</f>
        <v>1º Trimestre</v>
      </c>
      <c r="K4" s="385"/>
    </row>
    <row r="5" spans="2:11" ht="80.099999999999994" customHeight="1" x14ac:dyDescent="0.25">
      <c r="B5" s="196" t="s">
        <v>83</v>
      </c>
      <c r="C5" s="631" t="s">
        <v>84</v>
      </c>
      <c r="D5" s="624" t="s">
        <v>85</v>
      </c>
      <c r="E5" s="457" t="s">
        <v>19</v>
      </c>
      <c r="F5" s="624" t="s">
        <v>86</v>
      </c>
      <c r="G5" s="218">
        <v>650</v>
      </c>
      <c r="H5" s="934">
        <v>7115.5</v>
      </c>
      <c r="I5" s="10">
        <v>45323</v>
      </c>
      <c r="J5" s="457" t="str">
        <f>IF(AND(I5&gt;=$C$50,I5&lt;=$D$50),"1º Trimestre",IF(AND(I5&gt;=$C$51,I5&lt;=$D$51),"2º Trimestre",IF(AND(I5&gt;=$C$52,I5&lt;=$D$52),"3º Trimestre",IF(AND(I5&gt;=$C$53,I5&lt;=$D$53),"4º Trimestre","-"))))</f>
        <v>1º Trimestre</v>
      </c>
      <c r="K5" s="377"/>
    </row>
    <row r="6" spans="2:11" ht="120" customHeight="1" x14ac:dyDescent="0.25">
      <c r="B6" s="196" t="s">
        <v>83</v>
      </c>
      <c r="C6" s="631" t="s">
        <v>84</v>
      </c>
      <c r="D6" s="624" t="s">
        <v>87</v>
      </c>
      <c r="E6" s="457" t="s">
        <v>19</v>
      </c>
      <c r="F6" s="624" t="s">
        <v>88</v>
      </c>
      <c r="G6" s="218">
        <v>6000</v>
      </c>
      <c r="H6" s="936"/>
      <c r="I6" s="10">
        <v>45323</v>
      </c>
      <c r="J6" s="457" t="str">
        <f>IF(AND(I6&gt;=$C$50,I6&lt;=$D$50),"1º Trimestre",IF(AND(I6&gt;=$C$51,I6&lt;=$D$51),"2º Trimestre",IF(AND(I6&gt;=$C$52,I6&lt;=$D$52),"3º Trimestre",IF(AND(I6&gt;=$C$53,I6&lt;=$D$53),"4º Trimestre","-"))))</f>
        <v>1º Trimestre</v>
      </c>
      <c r="K6" s="377"/>
    </row>
    <row r="7" spans="2:11" ht="99.95" customHeight="1" x14ac:dyDescent="0.25">
      <c r="B7" s="196" t="s">
        <v>3</v>
      </c>
      <c r="C7" s="631" t="s">
        <v>149</v>
      </c>
      <c r="D7" s="624" t="s">
        <v>150</v>
      </c>
      <c r="E7" s="457">
        <v>300</v>
      </c>
      <c r="F7" s="631" t="s">
        <v>151</v>
      </c>
      <c r="G7" s="218">
        <v>18900</v>
      </c>
      <c r="H7" s="218">
        <v>18900</v>
      </c>
      <c r="I7" s="10">
        <v>45323</v>
      </c>
      <c r="J7" s="457" t="str">
        <f>IF(AND(I7&gt;=$C$50,I7&lt;=$D$50),"1º Trimestre",IF(AND(I7&gt;=$C$51,I7&lt;=$D$51),"2º Trimestre",IF(AND(I7&gt;=$C$52,I7&lt;=$D$52),"3º Trimestre",IF(AND(I7&gt;=$C$53,I7&lt;=$D$53),"4º Trimestre","-"))))</f>
        <v>1º Trimestre</v>
      </c>
      <c r="K7" s="377"/>
    </row>
    <row r="8" spans="2:11" ht="99.95" customHeight="1" x14ac:dyDescent="0.25">
      <c r="B8" s="196" t="s">
        <v>3</v>
      </c>
      <c r="C8" s="631" t="s">
        <v>149</v>
      </c>
      <c r="D8" s="624" t="s">
        <v>152</v>
      </c>
      <c r="E8" s="457">
        <v>200</v>
      </c>
      <c r="F8" s="631" t="s">
        <v>151</v>
      </c>
      <c r="G8" s="218">
        <v>518.4</v>
      </c>
      <c r="H8" s="218">
        <v>518.4</v>
      </c>
      <c r="I8" s="10">
        <v>45323</v>
      </c>
      <c r="J8" s="457" t="str">
        <f>IF(AND(I8&gt;=$C$50,I8&lt;=$D$50),"1º Trimestre",IF(AND(I8&gt;=$C$51,I8&lt;=$D$51),"2º Trimestre",IF(AND(I8&gt;=$C$52,I8&lt;=$D$52),"3º Trimestre",IF(AND(I8&gt;=$C$53,I8&lt;=$D$53),"4º Trimestre","-"))))</f>
        <v>1º Trimestre</v>
      </c>
      <c r="K8" s="377"/>
    </row>
    <row r="9" spans="2:11" ht="60" customHeight="1" x14ac:dyDescent="0.25">
      <c r="B9" s="196" t="s">
        <v>195</v>
      </c>
      <c r="C9" s="197" t="s">
        <v>196</v>
      </c>
      <c r="D9" s="624" t="s">
        <v>197</v>
      </c>
      <c r="E9" s="943" t="s">
        <v>19</v>
      </c>
      <c r="F9" s="624" t="s">
        <v>198</v>
      </c>
      <c r="G9" s="934">
        <v>1582.49</v>
      </c>
      <c r="H9" s="934">
        <v>1582.49</v>
      </c>
      <c r="I9" s="937">
        <v>45352</v>
      </c>
      <c r="J9" s="901" t="str">
        <f>IF(AND(I9&gt;=$C$50,I9&lt;=$D$50),"1º Trimestre",IF(AND(I9&gt;=$C$51,I9&lt;=$D$51),"2º Trimestre",IF(AND(I9&gt;=$C$52,I9&lt;=$D$52),"3º Trimestre",IF(AND(I9&gt;=$C$53,I9&lt;=$D$53),"4º Trimestre","-"))))</f>
        <v>1º Trimestre</v>
      </c>
      <c r="K9" s="939"/>
    </row>
    <row r="10" spans="2:11" ht="60" customHeight="1" x14ac:dyDescent="0.25">
      <c r="B10" s="196" t="s">
        <v>195</v>
      </c>
      <c r="C10" s="197" t="s">
        <v>196</v>
      </c>
      <c r="D10" s="624" t="s">
        <v>199</v>
      </c>
      <c r="E10" s="944"/>
      <c r="F10" s="624" t="s">
        <v>198</v>
      </c>
      <c r="G10" s="935"/>
      <c r="H10" s="935"/>
      <c r="I10" s="938"/>
      <c r="J10" s="901"/>
      <c r="K10" s="940"/>
    </row>
    <row r="11" spans="2:11" ht="60" customHeight="1" x14ac:dyDescent="0.25">
      <c r="B11" s="196" t="s">
        <v>195</v>
      </c>
      <c r="C11" s="197" t="s">
        <v>196</v>
      </c>
      <c r="D11" s="624" t="s">
        <v>200</v>
      </c>
      <c r="E11" s="944"/>
      <c r="F11" s="624" t="s">
        <v>198</v>
      </c>
      <c r="G11" s="935"/>
      <c r="H11" s="935"/>
      <c r="I11" s="938"/>
      <c r="J11" s="901"/>
      <c r="K11" s="940"/>
    </row>
    <row r="12" spans="2:11" ht="60" customHeight="1" x14ac:dyDescent="0.25">
      <c r="B12" s="196" t="s">
        <v>195</v>
      </c>
      <c r="C12" s="197" t="s">
        <v>196</v>
      </c>
      <c r="D12" s="624" t="s">
        <v>201</v>
      </c>
      <c r="E12" s="944"/>
      <c r="F12" s="624" t="s">
        <v>198</v>
      </c>
      <c r="G12" s="935"/>
      <c r="H12" s="935"/>
      <c r="I12" s="938"/>
      <c r="J12" s="901"/>
      <c r="K12" s="940"/>
    </row>
    <row r="13" spans="2:11" ht="60" customHeight="1" x14ac:dyDescent="0.25">
      <c r="B13" s="196" t="s">
        <v>195</v>
      </c>
      <c r="C13" s="197" t="s">
        <v>196</v>
      </c>
      <c r="D13" s="624" t="s">
        <v>202</v>
      </c>
      <c r="E13" s="944"/>
      <c r="F13" s="624" t="s">
        <v>198</v>
      </c>
      <c r="G13" s="935"/>
      <c r="H13" s="935"/>
      <c r="I13" s="938"/>
      <c r="J13" s="901"/>
      <c r="K13" s="940"/>
    </row>
    <row r="14" spans="2:11" ht="60" customHeight="1" x14ac:dyDescent="0.25">
      <c r="B14" s="196" t="s">
        <v>195</v>
      </c>
      <c r="C14" s="197" t="s">
        <v>196</v>
      </c>
      <c r="D14" s="624" t="s">
        <v>203</v>
      </c>
      <c r="E14" s="912"/>
      <c r="F14" s="624" t="s">
        <v>198</v>
      </c>
      <c r="G14" s="936"/>
      <c r="H14" s="936"/>
      <c r="I14" s="914"/>
      <c r="J14" s="901"/>
      <c r="K14" s="916"/>
    </row>
    <row r="15" spans="2:11" ht="42" customHeight="1" thickBot="1" x14ac:dyDescent="0.3">
      <c r="B15" s="622" t="s">
        <v>10</v>
      </c>
      <c r="C15" s="620" t="s">
        <v>9</v>
      </c>
      <c r="D15" s="624" t="s">
        <v>39</v>
      </c>
      <c r="E15" s="457">
        <v>1</v>
      </c>
      <c r="F15" s="624" t="s">
        <v>43</v>
      </c>
      <c r="G15" s="218">
        <v>120</v>
      </c>
      <c r="H15" s="469">
        <v>120</v>
      </c>
      <c r="I15" s="471">
        <v>45352</v>
      </c>
      <c r="J15" s="457" t="str">
        <f>IF(AND(I15&gt;=$C$50,I15&lt;=$D$50),"1º Trimestre",IF(AND(I15&gt;=$C$51,I15&lt;=$D$51),"2º Trimestre",IF(AND(I15&gt;=$C$52,I15&lt;=$D$52),"3º Trimestre",IF(AND(I15&gt;=$C$53,I15&lt;=$D$53),"4º Trimestre","-"))))</f>
        <v>1º Trimestre</v>
      </c>
      <c r="K15" s="377"/>
    </row>
    <row r="16" spans="2:11" ht="80.099999999999994" customHeight="1" x14ac:dyDescent="0.25">
      <c r="B16" s="281" t="s">
        <v>5</v>
      </c>
      <c r="C16" s="632" t="s">
        <v>4</v>
      </c>
      <c r="D16" s="614" t="s">
        <v>74</v>
      </c>
      <c r="E16" s="444">
        <v>11</v>
      </c>
      <c r="F16" s="639" t="s">
        <v>73</v>
      </c>
      <c r="G16" s="215">
        <v>5040.8599999999997</v>
      </c>
      <c r="H16" s="295">
        <v>5040.8599999999997</v>
      </c>
      <c r="I16" s="296">
        <v>45383</v>
      </c>
      <c r="J16" s="443" t="str">
        <f>IF(AND(I16&gt;=$C$50,I16&lt;=$D$50),"1º Trimestre",IF(AND(I16&gt;=$C$51,I16&lt;=$D$51),"2º Trimestre",IF(AND(I16&gt;=$C$52,I16&lt;=$D$52),"3º Trimestre",IF(AND(I16&gt;=$C$53,I16&lt;=$D$53),"4º Trimestre","-"))))</f>
        <v>2º Trimestre</v>
      </c>
      <c r="K16" s="284"/>
    </row>
    <row r="17" spans="2:11" ht="80.099999999999994" customHeight="1" x14ac:dyDescent="0.25">
      <c r="B17" s="604" t="s">
        <v>5</v>
      </c>
      <c r="C17" s="602" t="s">
        <v>4</v>
      </c>
      <c r="D17" s="605" t="s">
        <v>75</v>
      </c>
      <c r="E17" s="430">
        <v>20</v>
      </c>
      <c r="F17" s="600" t="s">
        <v>73</v>
      </c>
      <c r="G17" s="65">
        <v>3124.5</v>
      </c>
      <c r="H17" s="468">
        <v>3124.5</v>
      </c>
      <c r="I17" s="467">
        <v>45383</v>
      </c>
      <c r="J17" s="428" t="str">
        <f>IF(AND(I17&gt;=$C$50,I17&lt;=$D$50),"1º Trimestre",IF(AND(I17&gt;=$C$51,I17&lt;=$D$51),"2º Trimestre",IF(AND(I17&gt;=$C$52,I17&lt;=$D$52),"3º Trimestre",IF(AND(I17&gt;=$C$53,I17&lt;=$D$53),"4º Trimestre","-"))))</f>
        <v>2º Trimestre</v>
      </c>
      <c r="K17" s="292"/>
    </row>
    <row r="18" spans="2:11" ht="80.099999999999994" customHeight="1" x14ac:dyDescent="0.25">
      <c r="B18" s="604" t="s">
        <v>5</v>
      </c>
      <c r="C18" s="602" t="s">
        <v>4</v>
      </c>
      <c r="D18" s="605" t="s">
        <v>76</v>
      </c>
      <c r="E18" s="430">
        <v>10</v>
      </c>
      <c r="F18" s="600" t="s">
        <v>73</v>
      </c>
      <c r="G18" s="65">
        <v>1770.55</v>
      </c>
      <c r="H18" s="468">
        <v>1770.55</v>
      </c>
      <c r="I18" s="467">
        <v>45383</v>
      </c>
      <c r="J18" s="428" t="str">
        <f>IF(AND(I18&gt;=$C$50,I18&lt;=$D$50),"1º Trimestre",IF(AND(I18&gt;=$C$51,I18&lt;=$D$51),"2º Trimestre",IF(AND(I18&gt;=$C$52,I18&lt;=$D$52),"3º Trimestre",IF(AND(I18&gt;=$C$53,I18&lt;=$D$53),"4º Trimestre","-"))))</f>
        <v>2º Trimestre</v>
      </c>
      <c r="K18" s="292"/>
    </row>
    <row r="19" spans="2:11" ht="60" customHeight="1" x14ac:dyDescent="0.25">
      <c r="B19" s="606" t="s">
        <v>48</v>
      </c>
      <c r="C19" s="605" t="s">
        <v>44</v>
      </c>
      <c r="D19" s="605" t="s">
        <v>55</v>
      </c>
      <c r="E19" s="428">
        <v>1</v>
      </c>
      <c r="F19" s="605" t="s">
        <v>50</v>
      </c>
      <c r="G19" s="65">
        <v>6000</v>
      </c>
      <c r="H19" s="65">
        <v>6000</v>
      </c>
      <c r="I19" s="466">
        <v>45444</v>
      </c>
      <c r="J19" s="428" t="str">
        <f>IF(AND(I19&gt;=$C$50,I19&lt;=$D$50),"1º Trimestre",IF(AND(I19&gt;=$C$51,I19&lt;=$D$51),"2º Trimestre",IF(AND(I19&gt;=$C$52,I19&lt;=$D$52),"3º Trimestre",IF(AND(I19&gt;=$C$53,I19&lt;=$D$53),"4º Trimestre","-"))))</f>
        <v>2º Trimestre</v>
      </c>
      <c r="K19" s="292"/>
    </row>
    <row r="20" spans="2:11" ht="60" customHeight="1" x14ac:dyDescent="0.25">
      <c r="B20" s="606" t="s">
        <v>48</v>
      </c>
      <c r="C20" s="605" t="s">
        <v>44</v>
      </c>
      <c r="D20" s="605" t="s">
        <v>57</v>
      </c>
      <c r="E20" s="428">
        <v>1</v>
      </c>
      <c r="F20" s="605" t="s">
        <v>50</v>
      </c>
      <c r="G20" s="65">
        <v>2000</v>
      </c>
      <c r="H20" s="65">
        <v>2000</v>
      </c>
      <c r="I20" s="466">
        <v>45444</v>
      </c>
      <c r="J20" s="428" t="str">
        <f>IF(AND(I20&gt;=$C$50,I20&lt;=$D$50),"1º Trimestre",IF(AND(I20&gt;=$C$51,I20&lt;=$D$51),"2º Trimestre",IF(AND(I20&gt;=$C$52,I20&lt;=$D$52),"3º Trimestre",IF(AND(I20&gt;=$C$53,I20&lt;=$D$53),"4º Trimestre","-"))))</f>
        <v>2º Trimestre</v>
      </c>
      <c r="K20" s="292"/>
    </row>
    <row r="21" spans="2:11" ht="43.5" customHeight="1" x14ac:dyDescent="0.25">
      <c r="B21" s="606" t="s">
        <v>178</v>
      </c>
      <c r="C21" s="609" t="s">
        <v>179</v>
      </c>
      <c r="D21" s="605" t="s">
        <v>180</v>
      </c>
      <c r="E21" s="428">
        <v>1</v>
      </c>
      <c r="F21" s="609" t="s">
        <v>181</v>
      </c>
      <c r="G21" s="65">
        <v>90</v>
      </c>
      <c r="H21" s="65">
        <v>90</v>
      </c>
      <c r="I21" s="466">
        <v>45444</v>
      </c>
      <c r="J21" s="428" t="str">
        <f>IF(AND(I21&gt;=$C$50,I21&lt;=$D$50),"1º Trimestre",IF(AND(I21&gt;=$C$51,I21&lt;=$D$51),"2º Trimestre",IF(AND(I21&gt;=$C$52,I21&lt;=$D$52),"3º Trimestre",IF(AND(I21&gt;=$C$53,I21&lt;=$D$53),"4º Trimestre","-"))))</f>
        <v>2º Trimestre</v>
      </c>
      <c r="K21" s="292"/>
    </row>
    <row r="22" spans="2:11" ht="43.5" customHeight="1" x14ac:dyDescent="0.25">
      <c r="B22" s="606" t="s">
        <v>178</v>
      </c>
      <c r="C22" s="609" t="s">
        <v>179</v>
      </c>
      <c r="D22" s="605" t="s">
        <v>182</v>
      </c>
      <c r="E22" s="428">
        <v>2</v>
      </c>
      <c r="F22" s="609" t="s">
        <v>183</v>
      </c>
      <c r="G22" s="65">
        <v>400</v>
      </c>
      <c r="H22" s="65">
        <v>400</v>
      </c>
      <c r="I22" s="466">
        <v>45444</v>
      </c>
      <c r="J22" s="428" t="str">
        <f>IF(AND(I22&gt;=$C$50,I22&lt;=$D$50),"1º Trimestre",IF(AND(I22&gt;=$C$51,I22&lt;=$D$51),"2º Trimestre",IF(AND(I22&gt;=$C$52,I22&lt;=$D$52),"3º Trimestre",IF(AND(I22&gt;=$C$53,I22&lt;=$D$53),"4º Trimestre","-"))))</f>
        <v>2º Trimestre</v>
      </c>
      <c r="K22" s="292"/>
    </row>
    <row r="23" spans="2:11" ht="43.5" customHeight="1" x14ac:dyDescent="0.25">
      <c r="B23" s="606" t="s">
        <v>178</v>
      </c>
      <c r="C23" s="609" t="s">
        <v>179</v>
      </c>
      <c r="D23" s="605" t="s">
        <v>184</v>
      </c>
      <c r="E23" s="428">
        <v>2</v>
      </c>
      <c r="F23" s="609" t="s">
        <v>181</v>
      </c>
      <c r="G23" s="65">
        <v>300</v>
      </c>
      <c r="H23" s="65">
        <v>300</v>
      </c>
      <c r="I23" s="466">
        <v>45444</v>
      </c>
      <c r="J23" s="428" t="str">
        <f>IF(AND(I23&gt;=$C$50,I23&lt;=$D$50),"1º Trimestre",IF(AND(I23&gt;=$C$51,I23&lt;=$D$51),"2º Trimestre",IF(AND(I23&gt;=$C$52,I23&lt;=$D$52),"3º Trimestre",IF(AND(I23&gt;=$C$53,I23&lt;=$D$53),"4º Trimestre","-"))))</f>
        <v>2º Trimestre</v>
      </c>
      <c r="K23" s="292"/>
    </row>
    <row r="24" spans="2:11" ht="20.100000000000001" customHeight="1" x14ac:dyDescent="0.25">
      <c r="B24" s="706" t="s">
        <v>209</v>
      </c>
      <c r="C24" s="768" t="s">
        <v>210</v>
      </c>
      <c r="D24" s="59" t="s">
        <v>244</v>
      </c>
      <c r="E24" s="60">
        <v>5</v>
      </c>
      <c r="F24" s="920" t="s">
        <v>247</v>
      </c>
      <c r="G24" s="932">
        <v>26260.15</v>
      </c>
      <c r="H24" s="932">
        <v>26260.15</v>
      </c>
      <c r="I24" s="923">
        <v>45444</v>
      </c>
      <c r="J24" s="777" t="str">
        <f>IF(AND(I24&gt;=$C$50,I24&lt;=$D$50),"1º Trimestre",IF(AND(I24&gt;=$C$51,I24&lt;=$D$51),"2º Trimestre",IF(AND(I24&gt;=$C$52,I24&lt;=$D$52),"3º Trimestre",IF(AND(I24&gt;=$C$53,I24&lt;=$D$53),"4º Trimestre","-"))))</f>
        <v>2º Trimestre</v>
      </c>
      <c r="K24" s="941"/>
    </row>
    <row r="25" spans="2:11" ht="20.100000000000001" customHeight="1" x14ac:dyDescent="0.25">
      <c r="B25" s="945"/>
      <c r="C25" s="769"/>
      <c r="D25" s="60" t="s">
        <v>245</v>
      </c>
      <c r="E25" s="60">
        <v>3</v>
      </c>
      <c r="F25" s="946"/>
      <c r="G25" s="933"/>
      <c r="H25" s="933"/>
      <c r="I25" s="947"/>
      <c r="J25" s="777"/>
      <c r="K25" s="942"/>
    </row>
    <row r="26" spans="2:11" ht="20.100000000000001" customHeight="1" x14ac:dyDescent="0.25">
      <c r="B26" s="945"/>
      <c r="C26" s="769"/>
      <c r="D26" s="59" t="s">
        <v>246</v>
      </c>
      <c r="E26" s="60">
        <v>2</v>
      </c>
      <c r="F26" s="946"/>
      <c r="G26" s="933"/>
      <c r="H26" s="933"/>
      <c r="I26" s="947"/>
      <c r="J26" s="777"/>
      <c r="K26" s="942"/>
    </row>
    <row r="27" spans="2:11" ht="20.100000000000001" customHeight="1" x14ac:dyDescent="0.25">
      <c r="B27" s="945"/>
      <c r="C27" s="769"/>
      <c r="D27" s="60" t="s">
        <v>252</v>
      </c>
      <c r="E27" s="60">
        <v>10</v>
      </c>
      <c r="F27" s="946"/>
      <c r="G27" s="933"/>
      <c r="H27" s="933"/>
      <c r="I27" s="947"/>
      <c r="J27" s="777"/>
      <c r="K27" s="942"/>
    </row>
    <row r="28" spans="2:11" ht="20.100000000000001" customHeight="1" x14ac:dyDescent="0.25">
      <c r="B28" s="945"/>
      <c r="C28" s="769"/>
      <c r="D28" s="59" t="s">
        <v>253</v>
      </c>
      <c r="E28" s="60">
        <v>12</v>
      </c>
      <c r="F28" s="946"/>
      <c r="G28" s="933"/>
      <c r="H28" s="933"/>
      <c r="I28" s="947"/>
      <c r="J28" s="777"/>
      <c r="K28" s="942"/>
    </row>
    <row r="29" spans="2:11" ht="20.100000000000001" customHeight="1" x14ac:dyDescent="0.25">
      <c r="B29" s="945"/>
      <c r="C29" s="769"/>
      <c r="D29" s="59" t="s">
        <v>254</v>
      </c>
      <c r="E29" s="60">
        <v>60</v>
      </c>
      <c r="F29" s="946"/>
      <c r="G29" s="933"/>
      <c r="H29" s="933"/>
      <c r="I29" s="947"/>
      <c r="J29" s="777"/>
      <c r="K29" s="942"/>
    </row>
    <row r="30" spans="2:11" ht="20.100000000000001" customHeight="1" x14ac:dyDescent="0.25">
      <c r="B30" s="945"/>
      <c r="C30" s="769"/>
      <c r="D30" s="59" t="s">
        <v>255</v>
      </c>
      <c r="E30" s="60">
        <v>400</v>
      </c>
      <c r="F30" s="946"/>
      <c r="G30" s="933"/>
      <c r="H30" s="933"/>
      <c r="I30" s="947"/>
      <c r="J30" s="777"/>
      <c r="K30" s="942"/>
    </row>
    <row r="31" spans="2:11" ht="20.100000000000001" customHeight="1" x14ac:dyDescent="0.25">
      <c r="B31" s="945"/>
      <c r="C31" s="769"/>
      <c r="D31" s="60" t="s">
        <v>255</v>
      </c>
      <c r="E31" s="60">
        <v>400</v>
      </c>
      <c r="F31" s="946"/>
      <c r="G31" s="933"/>
      <c r="H31" s="933"/>
      <c r="I31" s="947"/>
      <c r="J31" s="777"/>
      <c r="K31" s="942"/>
    </row>
    <row r="32" spans="2:11" ht="39.950000000000003" customHeight="1" x14ac:dyDescent="0.25">
      <c r="B32" s="945"/>
      <c r="C32" s="769"/>
      <c r="D32" s="59" t="s">
        <v>256</v>
      </c>
      <c r="E32" s="60">
        <v>100</v>
      </c>
      <c r="F32" s="946"/>
      <c r="G32" s="933"/>
      <c r="H32" s="933"/>
      <c r="I32" s="947"/>
      <c r="J32" s="777"/>
      <c r="K32" s="942"/>
    </row>
    <row r="33" spans="2:11" ht="20.100000000000001" customHeight="1" x14ac:dyDescent="0.25">
      <c r="B33" s="945"/>
      <c r="C33" s="769"/>
      <c r="D33" s="59" t="s">
        <v>257</v>
      </c>
      <c r="E33" s="60">
        <v>6</v>
      </c>
      <c r="F33" s="946"/>
      <c r="G33" s="933"/>
      <c r="H33" s="933"/>
      <c r="I33" s="947"/>
      <c r="J33" s="777"/>
      <c r="K33" s="942"/>
    </row>
    <row r="34" spans="2:11" ht="20.100000000000001" customHeight="1" x14ac:dyDescent="0.25">
      <c r="B34" s="945"/>
      <c r="C34" s="769"/>
      <c r="D34" s="59" t="s">
        <v>258</v>
      </c>
      <c r="E34" s="60">
        <v>1</v>
      </c>
      <c r="F34" s="946"/>
      <c r="G34" s="933"/>
      <c r="H34" s="933"/>
      <c r="I34" s="947"/>
      <c r="J34" s="777"/>
      <c r="K34" s="942"/>
    </row>
    <row r="35" spans="2:11" ht="20.100000000000001" customHeight="1" x14ac:dyDescent="0.25">
      <c r="B35" s="945"/>
      <c r="C35" s="769"/>
      <c r="D35" s="60" t="s">
        <v>259</v>
      </c>
      <c r="E35" s="60">
        <v>5</v>
      </c>
      <c r="F35" s="946"/>
      <c r="G35" s="933"/>
      <c r="H35" s="933"/>
      <c r="I35" s="947"/>
      <c r="J35" s="777"/>
      <c r="K35" s="942"/>
    </row>
    <row r="36" spans="2:11" ht="20.100000000000001" customHeight="1" x14ac:dyDescent="0.25">
      <c r="B36" s="945"/>
      <c r="C36" s="769"/>
      <c r="D36" s="59" t="s">
        <v>260</v>
      </c>
      <c r="E36" s="60">
        <v>10</v>
      </c>
      <c r="F36" s="946"/>
      <c r="G36" s="933"/>
      <c r="H36" s="933"/>
      <c r="I36" s="947"/>
      <c r="J36" s="777"/>
      <c r="K36" s="942"/>
    </row>
    <row r="37" spans="2:11" ht="20.100000000000001" customHeight="1" x14ac:dyDescent="0.25">
      <c r="B37" s="945"/>
      <c r="C37" s="769"/>
      <c r="D37" s="59" t="s">
        <v>260</v>
      </c>
      <c r="E37" s="60">
        <v>5</v>
      </c>
      <c r="F37" s="946"/>
      <c r="G37" s="933"/>
      <c r="H37" s="933"/>
      <c r="I37" s="947"/>
      <c r="J37" s="777"/>
      <c r="K37" s="942"/>
    </row>
    <row r="38" spans="2:11" ht="20.100000000000001" customHeight="1" x14ac:dyDescent="0.25">
      <c r="B38" s="945"/>
      <c r="C38" s="769"/>
      <c r="D38" s="59" t="s">
        <v>261</v>
      </c>
      <c r="E38" s="60">
        <v>2</v>
      </c>
      <c r="F38" s="946"/>
      <c r="G38" s="933"/>
      <c r="H38" s="933"/>
      <c r="I38" s="947"/>
      <c r="J38" s="777"/>
      <c r="K38" s="942"/>
    </row>
    <row r="39" spans="2:11" ht="20.100000000000001" customHeight="1" x14ac:dyDescent="0.25">
      <c r="B39" s="945"/>
      <c r="C39" s="769"/>
      <c r="D39" s="59" t="s">
        <v>262</v>
      </c>
      <c r="E39" s="60">
        <v>6</v>
      </c>
      <c r="F39" s="946"/>
      <c r="G39" s="933"/>
      <c r="H39" s="933"/>
      <c r="I39" s="947"/>
      <c r="J39" s="777"/>
      <c r="K39" s="942"/>
    </row>
    <row r="40" spans="2:11" ht="39.950000000000003" customHeight="1" thickBot="1" x14ac:dyDescent="0.3">
      <c r="B40" s="945"/>
      <c r="C40" s="769"/>
      <c r="D40" s="638" t="s">
        <v>263</v>
      </c>
      <c r="E40" s="228">
        <v>4</v>
      </c>
      <c r="F40" s="946"/>
      <c r="G40" s="933"/>
      <c r="H40" s="933"/>
      <c r="I40" s="947"/>
      <c r="J40" s="704"/>
      <c r="K40" s="942"/>
    </row>
    <row r="41" spans="2:11" ht="80.099999999999994" customHeight="1" x14ac:dyDescent="0.25">
      <c r="B41" s="621" t="s">
        <v>431</v>
      </c>
      <c r="C41" s="619" t="s">
        <v>428</v>
      </c>
      <c r="D41" s="623" t="s">
        <v>607</v>
      </c>
      <c r="E41" s="456" t="s">
        <v>19</v>
      </c>
      <c r="F41" s="623" t="s">
        <v>608</v>
      </c>
      <c r="G41" s="55">
        <v>25000</v>
      </c>
      <c r="H41" s="55">
        <v>25000</v>
      </c>
      <c r="I41" s="241">
        <v>45504</v>
      </c>
      <c r="J41" s="456" t="str">
        <f>IF(AND(I41&gt;=$C$50,I41&lt;=$D$50),"1º Trimestre",IF(AND(I41&gt;=$C$51,I41&lt;=$D$51),"2º Trimestre",IF(AND(I41&gt;=$C$52,I41&lt;=$D$52),"3º Trimestre",IF(AND(I41&gt;=$C$53,I41&lt;=$D$53),"4º Trimestre","-"))))</f>
        <v>3º Trimestre</v>
      </c>
      <c r="K41" s="458"/>
    </row>
    <row r="42" spans="2:11" ht="60" customHeight="1" x14ac:dyDescent="0.25">
      <c r="B42" s="622" t="s">
        <v>92</v>
      </c>
      <c r="C42" s="620" t="s">
        <v>1</v>
      </c>
      <c r="D42" s="624" t="s">
        <v>660</v>
      </c>
      <c r="E42" s="457" t="s">
        <v>19</v>
      </c>
      <c r="F42" s="624" t="s">
        <v>465</v>
      </c>
      <c r="G42" s="56">
        <v>4290</v>
      </c>
      <c r="H42" s="187">
        <v>4290</v>
      </c>
      <c r="I42" s="10">
        <v>45505</v>
      </c>
      <c r="J42" s="457" t="str">
        <f>IF(AND(I42&gt;=$C$50,I42&lt;=$D$50),"1º Trimestre",IF(AND(I42&gt;=$C$51,I42&lt;=$D$51),"2º Trimestre",IF(AND(I42&gt;=$C$52,I42&lt;=$D$52),"3º Trimestre",IF(AND(I42&gt;=$C$53,I42&lt;=$D$53),"4º Trimestre","-"))))</f>
        <v>3º Trimestre</v>
      </c>
      <c r="K42" s="377"/>
    </row>
    <row r="43" spans="2:11" ht="52.5" customHeight="1" thickBot="1" x14ac:dyDescent="0.3">
      <c r="B43" s="626" t="s">
        <v>92</v>
      </c>
      <c r="C43" s="627" t="s">
        <v>1</v>
      </c>
      <c r="D43" s="629" t="s">
        <v>464</v>
      </c>
      <c r="E43" s="389" t="s">
        <v>19</v>
      </c>
      <c r="F43" s="640" t="s">
        <v>465</v>
      </c>
      <c r="G43" s="378">
        <v>230000</v>
      </c>
      <c r="H43" s="378">
        <v>230000</v>
      </c>
      <c r="I43" s="462">
        <v>45505</v>
      </c>
      <c r="J43" s="461" t="str">
        <f>IF(AND(I43&gt;=$C$50,I43&lt;=$D$50),"1º Trimestre",IF(AND(I43&gt;=$C$51,I43&lt;=$D$51),"2º Trimestre",IF(AND(I43&gt;=$C$52,I43&lt;=$D$52),"3º Trimestre",IF(AND(I43&gt;=$C$53,I43&lt;=$D$53),"4º Trimestre","-"))))</f>
        <v>3º Trimestre</v>
      </c>
      <c r="K43" s="388"/>
    </row>
    <row r="44" spans="2:11" ht="39.950000000000003" customHeight="1" x14ac:dyDescent="0.25">
      <c r="B44" s="612" t="s">
        <v>5</v>
      </c>
      <c r="C44" s="613" t="s">
        <v>4</v>
      </c>
      <c r="D44" s="614" t="s">
        <v>68</v>
      </c>
      <c r="E44" s="443">
        <v>300</v>
      </c>
      <c r="F44" s="614" t="s">
        <v>46</v>
      </c>
      <c r="G44" s="215">
        <v>23997</v>
      </c>
      <c r="H44" s="215">
        <v>23997</v>
      </c>
      <c r="I44" s="36">
        <v>45566</v>
      </c>
      <c r="J44" s="443" t="str">
        <f>IF(AND(I44&gt;=$C$50,I44&lt;=$D$50),"1º Trimestre",IF(AND(I44&gt;=$C$51,I44&lt;=$D$51),"2º Trimestre",IF(AND(I44&gt;=$C$52,I44&lt;=$D$52),"3º Trimestre",IF(AND(I44&gt;=$C$53,I44&lt;=$D$53),"4º Trimestre","-"))))</f>
        <v>4º Trimestre</v>
      </c>
      <c r="K44" s="284"/>
    </row>
    <row r="45" spans="2:11" ht="69" customHeight="1" x14ac:dyDescent="0.25">
      <c r="B45" s="606" t="s">
        <v>609</v>
      </c>
      <c r="C45" s="609" t="s">
        <v>84</v>
      </c>
      <c r="D45" s="605" t="s">
        <v>610</v>
      </c>
      <c r="E45" s="428">
        <v>10</v>
      </c>
      <c r="F45" s="605" t="s">
        <v>611</v>
      </c>
      <c r="G45" s="434">
        <v>3000</v>
      </c>
      <c r="H45" s="434">
        <v>21816.21</v>
      </c>
      <c r="I45" s="40">
        <v>45597</v>
      </c>
      <c r="J45" s="463" t="str">
        <f>IF(AND(I45&gt;=$C$50,I45&lt;=$D$50),"1º Trimestre",IF(AND(I45&gt;=$C$51,I45&lt;=$D$51),"2º Trimestre",IF(AND(I45&gt;=$C$52,I45&lt;=$D$52),"3º Trimestre",IF(AND(I45&gt;=$C$53,I45&lt;=$D$53),"4º Trimestre","-"))))</f>
        <v>4º Trimestre</v>
      </c>
      <c r="K45" s="292"/>
    </row>
    <row r="46" spans="2:11" ht="240" customHeight="1" thickBot="1" x14ac:dyDescent="0.3">
      <c r="B46" s="608" t="s">
        <v>377</v>
      </c>
      <c r="C46" s="610" t="s">
        <v>498</v>
      </c>
      <c r="D46" s="607" t="s">
        <v>661</v>
      </c>
      <c r="E46" s="432" t="s">
        <v>19</v>
      </c>
      <c r="F46" s="607" t="s">
        <v>662</v>
      </c>
      <c r="G46" s="435">
        <v>50000</v>
      </c>
      <c r="H46" s="435">
        <v>50000</v>
      </c>
      <c r="I46" s="45">
        <v>45597</v>
      </c>
      <c r="J46" s="432" t="s">
        <v>529</v>
      </c>
      <c r="K46" s="285"/>
    </row>
    <row r="47" spans="2:11" ht="20.100000000000001" customHeight="1" x14ac:dyDescent="0.25">
      <c r="G47" s="293">
        <f>SUM(G4:G46)</f>
        <v>426019.9</v>
      </c>
      <c r="H47" s="293">
        <f>SUM(H4:H46)</f>
        <v>445301.61000000004</v>
      </c>
    </row>
    <row r="48" spans="2:11" ht="20.100000000000001" customHeight="1" thickBot="1" x14ac:dyDescent="0.3"/>
    <row r="49" spans="2:4" ht="20.100000000000001" customHeight="1" thickBot="1" x14ac:dyDescent="0.3">
      <c r="B49" s="647"/>
      <c r="C49" s="666" t="s">
        <v>530</v>
      </c>
      <c r="D49" s="649" t="s">
        <v>531</v>
      </c>
    </row>
    <row r="50" spans="2:4" ht="20.100000000000001" customHeight="1" x14ac:dyDescent="0.25">
      <c r="B50" s="667" t="s">
        <v>526</v>
      </c>
      <c r="C50" s="651">
        <v>45292</v>
      </c>
      <c r="D50" s="652">
        <v>45382</v>
      </c>
    </row>
    <row r="51" spans="2:4" ht="20.100000000000001" customHeight="1" x14ac:dyDescent="0.25">
      <c r="B51" s="650" t="s">
        <v>527</v>
      </c>
      <c r="C51" s="653">
        <v>45383</v>
      </c>
      <c r="D51" s="654">
        <v>45473</v>
      </c>
    </row>
    <row r="52" spans="2:4" ht="20.100000000000001" customHeight="1" x14ac:dyDescent="0.25">
      <c r="B52" s="650" t="s">
        <v>528</v>
      </c>
      <c r="C52" s="653">
        <v>45474</v>
      </c>
      <c r="D52" s="654">
        <v>45565</v>
      </c>
    </row>
    <row r="53" spans="2:4" ht="20.100000000000001" customHeight="1" thickBot="1" x14ac:dyDescent="0.3">
      <c r="B53" s="655" t="s">
        <v>529</v>
      </c>
      <c r="C53" s="656">
        <v>45566</v>
      </c>
      <c r="D53" s="657">
        <v>45657</v>
      </c>
    </row>
  </sheetData>
  <sheetProtection algorithmName="SHA-512" hashValue="bWDvDMP4MD/Q955UtwA4TT7EzXh4UEWD+jUYz6TtpwaB8LBXQpaGHmUbIyi66Ph9hUJiCejHBYYldO41FhpBfA==" saltValue="h+Yc5WQuaS78fwHvtMCxvQ==" spinCount="100000" sheet="1" objects="1" scenarios="1" selectLockedCells="1"/>
  <mergeCells count="16">
    <mergeCell ref="B2:K2"/>
    <mergeCell ref="H24:H40"/>
    <mergeCell ref="G9:G14"/>
    <mergeCell ref="H9:H14"/>
    <mergeCell ref="I9:I14"/>
    <mergeCell ref="K9:K14"/>
    <mergeCell ref="H5:H6"/>
    <mergeCell ref="K24:K40"/>
    <mergeCell ref="E9:E14"/>
    <mergeCell ref="J24:J40"/>
    <mergeCell ref="J9:J14"/>
    <mergeCell ref="B24:B40"/>
    <mergeCell ref="C24:C40"/>
    <mergeCell ref="F24:F40"/>
    <mergeCell ref="G24:G40"/>
    <mergeCell ref="I24:I40"/>
  </mergeCells>
  <pageMargins left="0.511811024" right="0.511811024" top="0.78740157499999996" bottom="0.78740157499999996" header="0.31496062000000002" footer="0.31496062000000002"/>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1"/>
  <sheetViews>
    <sheetView showGridLines="0" zoomScale="80" zoomScaleNormal="80" workbookViewId="0">
      <selection activeCell="F184" sqref="F184"/>
    </sheetView>
  </sheetViews>
  <sheetFormatPr defaultRowHeight="15" x14ac:dyDescent="0.25"/>
  <cols>
    <col min="1" max="1" width="3.7109375" customWidth="1"/>
    <col min="2" max="3" width="23.7109375" customWidth="1"/>
    <col min="4" max="4" width="50.7109375" customWidth="1"/>
    <col min="5" max="5" width="23.7109375" customWidth="1"/>
    <col min="6" max="6" width="90.7109375" customWidth="1"/>
    <col min="7" max="7" width="30.7109375" customWidth="1"/>
    <col min="8" max="8" width="27.7109375" customWidth="1"/>
    <col min="9" max="9" width="27.7109375" style="2" customWidth="1"/>
    <col min="10" max="11" width="15.7109375" customWidth="1"/>
    <col min="12" max="14" width="11.28515625" bestFit="1" customWidth="1"/>
  </cols>
  <sheetData>
    <row r="1" spans="2:11" ht="15" customHeight="1" thickBot="1" x14ac:dyDescent="0.3"/>
    <row r="2" spans="2:11" ht="39.950000000000003" customHeight="1" thickBot="1" x14ac:dyDescent="0.3">
      <c r="B2" s="870" t="s">
        <v>106</v>
      </c>
      <c r="C2" s="871"/>
      <c r="D2" s="871"/>
      <c r="E2" s="871"/>
      <c r="F2" s="871"/>
      <c r="G2" s="871"/>
      <c r="H2" s="871"/>
      <c r="I2" s="871"/>
      <c r="J2" s="871"/>
      <c r="K2" s="872"/>
    </row>
    <row r="3" spans="2:11" ht="39.950000000000003" customHeight="1" thickBot="1" x14ac:dyDescent="0.3">
      <c r="B3" s="149" t="s">
        <v>11</v>
      </c>
      <c r="C3" s="150" t="s">
        <v>0</v>
      </c>
      <c r="D3" s="150" t="s">
        <v>12</v>
      </c>
      <c r="E3" s="150" t="s">
        <v>13</v>
      </c>
      <c r="F3" s="150" t="s">
        <v>14</v>
      </c>
      <c r="G3" s="150" t="s">
        <v>15</v>
      </c>
      <c r="H3" s="150" t="s">
        <v>620</v>
      </c>
      <c r="I3" s="150" t="s">
        <v>31</v>
      </c>
      <c r="J3" s="150" t="s">
        <v>532</v>
      </c>
      <c r="K3" s="152" t="s">
        <v>621</v>
      </c>
    </row>
    <row r="4" spans="2:11" ht="45.75" customHeight="1" thickBot="1" x14ac:dyDescent="0.3">
      <c r="B4" s="637" t="s">
        <v>3</v>
      </c>
      <c r="C4" s="299" t="s">
        <v>2</v>
      </c>
      <c r="D4" s="636" t="s">
        <v>18</v>
      </c>
      <c r="E4" s="299" t="s">
        <v>19</v>
      </c>
      <c r="F4" s="636" t="s">
        <v>20</v>
      </c>
      <c r="G4" s="301">
        <v>20000</v>
      </c>
      <c r="H4" s="301">
        <v>40000</v>
      </c>
      <c r="I4" s="300">
        <v>45444</v>
      </c>
      <c r="J4" s="270" t="str">
        <f>IF(AND(I4&gt;=$C$8,I4&lt;=$D$8),"1º Trimestre",IF(AND(I4&gt;=$C$8,I4&lt;=$D$9),"2º Trimestre",IF(AND(I4&gt;=$C$10,I4&lt;=$D$10),"3º Trimestre",IF(AND(I4&gt;=$C$11,I4&lt;=$D$11),"4º Trimestre","-"))))</f>
        <v>2º Trimestre</v>
      </c>
      <c r="K4" s="302"/>
    </row>
    <row r="5" spans="2:11" ht="20.100000000000001" customHeight="1" x14ac:dyDescent="0.3">
      <c r="G5" s="264">
        <f>SUM(G4)</f>
        <v>20000</v>
      </c>
      <c r="H5" s="264">
        <f>SUM(H4)</f>
        <v>40000</v>
      </c>
    </row>
    <row r="6" spans="2:11" ht="20.100000000000001" customHeight="1" thickBot="1" x14ac:dyDescent="0.3"/>
    <row r="7" spans="2:11" ht="20.100000000000001" customHeight="1" thickBot="1" x14ac:dyDescent="0.3">
      <c r="B7" s="647"/>
      <c r="C7" s="666" t="s">
        <v>530</v>
      </c>
      <c r="D7" s="649" t="s">
        <v>531</v>
      </c>
    </row>
    <row r="8" spans="2:11" ht="20.100000000000001" customHeight="1" x14ac:dyDescent="0.25">
      <c r="B8" s="667" t="s">
        <v>526</v>
      </c>
      <c r="C8" s="651">
        <v>45292</v>
      </c>
      <c r="D8" s="652">
        <v>45382</v>
      </c>
    </row>
    <row r="9" spans="2:11" ht="20.100000000000001" customHeight="1" x14ac:dyDescent="0.25">
      <c r="B9" s="650" t="s">
        <v>527</v>
      </c>
      <c r="C9" s="653">
        <v>45383</v>
      </c>
      <c r="D9" s="654">
        <v>45473</v>
      </c>
    </row>
    <row r="10" spans="2:11" ht="20.100000000000001" customHeight="1" x14ac:dyDescent="0.25">
      <c r="B10" s="650" t="s">
        <v>528</v>
      </c>
      <c r="C10" s="653">
        <v>45474</v>
      </c>
      <c r="D10" s="654">
        <v>45565</v>
      </c>
    </row>
    <row r="11" spans="2:11" ht="20.100000000000001" customHeight="1" thickBot="1" x14ac:dyDescent="0.3">
      <c r="B11" s="655" t="s">
        <v>529</v>
      </c>
      <c r="C11" s="656">
        <v>45566</v>
      </c>
      <c r="D11" s="657">
        <v>45657</v>
      </c>
    </row>
  </sheetData>
  <sheetProtection algorithmName="SHA-512" hashValue="oGLAdoVxIaoF8iwkQxOwCzp8PWIPmdSzePAaOW+dZdUtwQHRzDeHAiJrKVk/siQAvG1TVNQmQQ2TcRtklvKVGQ==" saltValue="xebCOB376hvH7Yqct0daVA==" spinCount="100000" sheet="1" objects="1" scenarios="1" selectLockedCells="1"/>
  <mergeCells count="1">
    <mergeCell ref="B2:K2"/>
  </mergeCells>
  <pageMargins left="0.511811024" right="0.511811024" top="0.78740157499999996" bottom="0.78740157499999996" header="0.31496062000000002" footer="0.31496062000000002"/>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7"/>
  <sheetViews>
    <sheetView showGridLines="0" zoomScale="80" zoomScaleNormal="80" workbookViewId="0">
      <selection activeCell="F176" sqref="F176"/>
    </sheetView>
  </sheetViews>
  <sheetFormatPr defaultRowHeight="15" x14ac:dyDescent="0.25"/>
  <cols>
    <col min="1" max="1" width="3.7109375" customWidth="1"/>
    <col min="2" max="3" width="23.7109375" customWidth="1"/>
    <col min="4" max="4" width="50.7109375" customWidth="1"/>
    <col min="5" max="5" width="23.7109375" customWidth="1"/>
    <col min="6" max="6" width="90.7109375" customWidth="1"/>
    <col min="7" max="7" width="30.7109375" customWidth="1"/>
    <col min="8" max="9" width="27.7109375" customWidth="1"/>
    <col min="10" max="11" width="15.7109375" customWidth="1"/>
  </cols>
  <sheetData>
    <row r="1" spans="2:11" ht="15" customHeight="1" thickBot="1" x14ac:dyDescent="0.3"/>
    <row r="2" spans="2:11" ht="39.950000000000003" customHeight="1" thickBot="1" x14ac:dyDescent="0.3">
      <c r="B2" s="870" t="s">
        <v>105</v>
      </c>
      <c r="C2" s="871"/>
      <c r="D2" s="871"/>
      <c r="E2" s="871"/>
      <c r="F2" s="871"/>
      <c r="G2" s="871"/>
      <c r="H2" s="871"/>
      <c r="I2" s="871"/>
      <c r="J2" s="871"/>
      <c r="K2" s="872"/>
    </row>
    <row r="3" spans="2:11" ht="39.950000000000003" customHeight="1" thickBot="1" x14ac:dyDescent="0.3">
      <c r="B3" s="149" t="s">
        <v>11</v>
      </c>
      <c r="C3" s="150" t="s">
        <v>0</v>
      </c>
      <c r="D3" s="150" t="s">
        <v>12</v>
      </c>
      <c r="E3" s="150" t="s">
        <v>13</v>
      </c>
      <c r="F3" s="150" t="s">
        <v>14</v>
      </c>
      <c r="G3" s="150" t="s">
        <v>15</v>
      </c>
      <c r="H3" s="150" t="s">
        <v>620</v>
      </c>
      <c r="I3" s="150" t="s">
        <v>31</v>
      </c>
      <c r="J3" s="150" t="s">
        <v>532</v>
      </c>
      <c r="K3" s="152" t="s">
        <v>621</v>
      </c>
    </row>
    <row r="4" spans="2:11" ht="49.5" customHeight="1" x14ac:dyDescent="0.25">
      <c r="B4" s="442" t="s">
        <v>48</v>
      </c>
      <c r="C4" s="444" t="s">
        <v>44</v>
      </c>
      <c r="D4" s="614" t="s">
        <v>49</v>
      </c>
      <c r="E4" s="443">
        <v>7</v>
      </c>
      <c r="F4" s="614" t="s">
        <v>50</v>
      </c>
      <c r="G4" s="360">
        <v>1500</v>
      </c>
      <c r="H4" s="360">
        <v>1500</v>
      </c>
      <c r="I4" s="926">
        <v>45444</v>
      </c>
      <c r="J4" s="948" t="str">
        <f>IF(AND(I4&gt;=$C$14,I4&lt;=$D$13),"1º Trimestre",IF(AND(I4&gt;=$C$13,I4&lt;=$D$14),"2º Trimestre",IF(AND(I4&gt;=$C$15,I4&lt;=$D$15),"3º Trimestre",IF(AND(I4&gt;=$C$16,I4&lt;=$D$16),"4º Trimestre","-"))))</f>
        <v>2º Trimestre</v>
      </c>
      <c r="K4" s="951"/>
    </row>
    <row r="5" spans="2:11" ht="49.5" customHeight="1" x14ac:dyDescent="0.25">
      <c r="B5" s="427" t="s">
        <v>48</v>
      </c>
      <c r="C5" s="430" t="s">
        <v>44</v>
      </c>
      <c r="D5" s="605" t="s">
        <v>51</v>
      </c>
      <c r="E5" s="428">
        <v>1</v>
      </c>
      <c r="F5" s="605" t="s">
        <v>50</v>
      </c>
      <c r="G5" s="434">
        <v>15000</v>
      </c>
      <c r="H5" s="434">
        <v>15000</v>
      </c>
      <c r="I5" s="927"/>
      <c r="J5" s="949"/>
      <c r="K5" s="942"/>
    </row>
    <row r="6" spans="2:11" ht="49.5" customHeight="1" x14ac:dyDescent="0.25">
      <c r="B6" s="427" t="s">
        <v>48</v>
      </c>
      <c r="C6" s="430" t="s">
        <v>44</v>
      </c>
      <c r="D6" s="605" t="s">
        <v>52</v>
      </c>
      <c r="E6" s="428">
        <v>1</v>
      </c>
      <c r="F6" s="605" t="s">
        <v>50</v>
      </c>
      <c r="G6" s="434">
        <v>10000</v>
      </c>
      <c r="H6" s="434">
        <v>10000</v>
      </c>
      <c r="I6" s="927"/>
      <c r="J6" s="949"/>
      <c r="K6" s="942"/>
    </row>
    <row r="7" spans="2:11" ht="49.5" customHeight="1" x14ac:dyDescent="0.25">
      <c r="B7" s="427" t="s">
        <v>48</v>
      </c>
      <c r="C7" s="430" t="s">
        <v>44</v>
      </c>
      <c r="D7" s="605" t="s">
        <v>765</v>
      </c>
      <c r="E7" s="428">
        <v>1</v>
      </c>
      <c r="F7" s="605" t="s">
        <v>50</v>
      </c>
      <c r="G7" s="434">
        <v>10000</v>
      </c>
      <c r="H7" s="434">
        <v>10000</v>
      </c>
      <c r="I7" s="927"/>
      <c r="J7" s="949"/>
      <c r="K7" s="942"/>
    </row>
    <row r="8" spans="2:11" ht="49.5" customHeight="1" x14ac:dyDescent="0.25">
      <c r="B8" s="427" t="s">
        <v>48</v>
      </c>
      <c r="C8" s="430" t="s">
        <v>44</v>
      </c>
      <c r="D8" s="605" t="s">
        <v>54</v>
      </c>
      <c r="E8" s="428">
        <v>1</v>
      </c>
      <c r="F8" s="605" t="s">
        <v>50</v>
      </c>
      <c r="G8" s="434">
        <v>600</v>
      </c>
      <c r="H8" s="434">
        <v>600</v>
      </c>
      <c r="I8" s="927"/>
      <c r="J8" s="950"/>
      <c r="K8" s="952"/>
    </row>
    <row r="9" spans="2:11" ht="180" customHeight="1" thickBot="1" x14ac:dyDescent="0.3">
      <c r="B9" s="431" t="s">
        <v>191</v>
      </c>
      <c r="C9" s="432" t="s">
        <v>192</v>
      </c>
      <c r="D9" s="607" t="s">
        <v>193</v>
      </c>
      <c r="E9" s="432">
        <v>1</v>
      </c>
      <c r="F9" s="607" t="s">
        <v>194</v>
      </c>
      <c r="G9" s="435">
        <v>10000</v>
      </c>
      <c r="H9" s="435">
        <v>10000</v>
      </c>
      <c r="I9" s="390">
        <v>45444</v>
      </c>
      <c r="J9" s="432" t="str">
        <f>IF(AND(I4&gt;=$C$13,I4&lt;=$D$13),"1º Trimestre",IF(AND(I4&gt;=$C$14,I4&lt;=$D$14),"2º Trimestre",IF(AND(I4&gt;=$C$15,I4&lt;=$D$15),"3º Trimestre",IF(AND(I4&gt;=$C$16,I4&lt;=$D$16),"4º Trimestre","-"))))</f>
        <v>2º Trimestre</v>
      </c>
      <c r="K9" s="285"/>
    </row>
    <row r="10" spans="2:11" ht="20.100000000000001" customHeight="1" x14ac:dyDescent="0.3">
      <c r="B10" s="446"/>
      <c r="C10" s="446"/>
      <c r="G10" s="264">
        <f>SUM(G4:G9)</f>
        <v>47100</v>
      </c>
      <c r="H10" s="264">
        <f>SUM(H4:H9)</f>
        <v>47100</v>
      </c>
    </row>
    <row r="11" spans="2:11" ht="20.100000000000001" customHeight="1" thickBot="1" x14ac:dyDescent="0.3">
      <c r="B11" s="446"/>
      <c r="C11" s="446"/>
      <c r="G11" s="2"/>
      <c r="H11" s="2"/>
    </row>
    <row r="12" spans="2:11" ht="20.100000000000001" customHeight="1" thickBot="1" x14ac:dyDescent="0.3">
      <c r="B12" s="647"/>
      <c r="C12" s="666" t="s">
        <v>530</v>
      </c>
      <c r="D12" s="649" t="s">
        <v>531</v>
      </c>
    </row>
    <row r="13" spans="2:11" ht="20.100000000000001" customHeight="1" x14ac:dyDescent="0.25">
      <c r="B13" s="667" t="s">
        <v>526</v>
      </c>
      <c r="C13" s="651">
        <v>45292</v>
      </c>
      <c r="D13" s="652">
        <v>45382</v>
      </c>
    </row>
    <row r="14" spans="2:11" ht="20.100000000000001" customHeight="1" x14ac:dyDescent="0.25">
      <c r="B14" s="650" t="s">
        <v>527</v>
      </c>
      <c r="C14" s="653">
        <v>45383</v>
      </c>
      <c r="D14" s="654">
        <v>45473</v>
      </c>
    </row>
    <row r="15" spans="2:11" ht="20.100000000000001" customHeight="1" x14ac:dyDescent="0.25">
      <c r="B15" s="650" t="s">
        <v>528</v>
      </c>
      <c r="C15" s="653">
        <v>45474</v>
      </c>
      <c r="D15" s="654">
        <v>45565</v>
      </c>
    </row>
    <row r="16" spans="2:11" ht="20.100000000000001" customHeight="1" thickBot="1" x14ac:dyDescent="0.3">
      <c r="B16" s="655" t="s">
        <v>529</v>
      </c>
      <c r="C16" s="656">
        <v>45566</v>
      </c>
      <c r="D16" s="657">
        <v>45657</v>
      </c>
    </row>
    <row r="27" spans="5:6" x14ac:dyDescent="0.25">
      <c r="E27" s="2"/>
    </row>
    <row r="28" spans="5:6" x14ac:dyDescent="0.25">
      <c r="E28" s="2"/>
      <c r="F28" s="2"/>
    </row>
    <row r="29" spans="5:6" x14ac:dyDescent="0.25">
      <c r="E29" s="2"/>
      <c r="F29" s="2"/>
    </row>
    <row r="30" spans="5:6" x14ac:dyDescent="0.25">
      <c r="E30" s="2"/>
      <c r="F30" s="2"/>
    </row>
    <row r="31" spans="5:6" x14ac:dyDescent="0.25">
      <c r="E31" s="2"/>
      <c r="F31" s="2"/>
    </row>
    <row r="32" spans="5:6" x14ac:dyDescent="0.25">
      <c r="E32" s="2"/>
      <c r="F32" s="2"/>
    </row>
    <row r="33" spans="5:6" x14ac:dyDescent="0.25">
      <c r="E33" s="2"/>
      <c r="F33" s="2"/>
    </row>
    <row r="34" spans="5:6" x14ac:dyDescent="0.25">
      <c r="E34" s="2"/>
      <c r="F34" s="2"/>
    </row>
    <row r="35" spans="5:6" x14ac:dyDescent="0.25">
      <c r="E35" s="2"/>
      <c r="F35" s="2"/>
    </row>
    <row r="36" spans="5:6" x14ac:dyDescent="0.25">
      <c r="E36" s="2"/>
      <c r="F36" s="2"/>
    </row>
    <row r="37" spans="5:6" x14ac:dyDescent="0.25">
      <c r="E37" s="5"/>
      <c r="F37" s="2"/>
    </row>
  </sheetData>
  <sheetProtection algorithmName="SHA-512" hashValue="quWGol8L9s3B1BnLdqRJAye5oXc4N4sOaNS+VsESyz9QhYW0hhgYYP07s5cQmz0lzX3X/eQqjgdQWtRv35xm6Q==" saltValue="Gu0fiehjygWiVXmwTDyUdQ==" spinCount="100000" sheet="1" objects="1" scenarios="1" selectLockedCells="1"/>
  <mergeCells count="4">
    <mergeCell ref="I4:I8"/>
    <mergeCell ref="B2:K2"/>
    <mergeCell ref="J4:J8"/>
    <mergeCell ref="K4:K8"/>
  </mergeCells>
  <pageMargins left="0.511811024" right="0.511811024" top="0.78740157499999996" bottom="0.78740157499999996" header="0.31496062000000002" footer="0.3149606200000000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4"/>
  <sheetViews>
    <sheetView showGridLines="0" zoomScale="80" zoomScaleNormal="80" workbookViewId="0">
      <selection activeCell="F148" sqref="F148"/>
    </sheetView>
  </sheetViews>
  <sheetFormatPr defaultRowHeight="15" x14ac:dyDescent="0.25"/>
  <cols>
    <col min="1" max="1" width="3.7109375" customWidth="1"/>
    <col min="2" max="3" width="23.7109375" customWidth="1"/>
    <col min="4" max="4" width="50.7109375" customWidth="1"/>
    <col min="5" max="5" width="23.7109375" customWidth="1"/>
    <col min="6" max="6" width="90.7109375" customWidth="1"/>
    <col min="7" max="7" width="30.7109375" customWidth="1"/>
    <col min="8" max="9" width="27.7109375" customWidth="1"/>
    <col min="10" max="11" width="15.7109375" customWidth="1"/>
  </cols>
  <sheetData>
    <row r="1" spans="2:11" ht="15" customHeight="1" thickBot="1" x14ac:dyDescent="0.3"/>
    <row r="2" spans="2:11" ht="39.950000000000003" customHeight="1" thickBot="1" x14ac:dyDescent="0.3">
      <c r="B2" s="870" t="s">
        <v>104</v>
      </c>
      <c r="C2" s="871"/>
      <c r="D2" s="871"/>
      <c r="E2" s="871"/>
      <c r="F2" s="871"/>
      <c r="G2" s="871"/>
      <c r="H2" s="871"/>
      <c r="I2" s="871"/>
      <c r="J2" s="871"/>
      <c r="K2" s="872"/>
    </row>
    <row r="3" spans="2:11" ht="39.950000000000003" customHeight="1" thickBot="1" x14ac:dyDescent="0.3">
      <c r="B3" s="149" t="s">
        <v>11</v>
      </c>
      <c r="C3" s="150" t="s">
        <v>0</v>
      </c>
      <c r="D3" s="150" t="s">
        <v>12</v>
      </c>
      <c r="E3" s="150" t="s">
        <v>13</v>
      </c>
      <c r="F3" s="150" t="s">
        <v>14</v>
      </c>
      <c r="G3" s="150" t="s">
        <v>15</v>
      </c>
      <c r="H3" s="150" t="s">
        <v>620</v>
      </c>
      <c r="I3" s="150" t="s">
        <v>31</v>
      </c>
      <c r="J3" s="150" t="s">
        <v>532</v>
      </c>
      <c r="K3" s="152" t="s">
        <v>621</v>
      </c>
    </row>
    <row r="4" spans="2:11" ht="48" customHeight="1" thickBot="1" x14ac:dyDescent="0.3">
      <c r="B4" s="274" t="s">
        <v>48</v>
      </c>
      <c r="C4" s="277" t="s">
        <v>44</v>
      </c>
      <c r="D4" s="277" t="s">
        <v>56</v>
      </c>
      <c r="E4" s="275">
        <v>1</v>
      </c>
      <c r="F4" s="277" t="s">
        <v>50</v>
      </c>
      <c r="G4" s="278">
        <v>10000</v>
      </c>
      <c r="H4" s="278">
        <v>10000</v>
      </c>
      <c r="I4" s="279">
        <v>45444</v>
      </c>
      <c r="J4" s="275" t="str">
        <f>IF(AND(I4&gt;=$C$8,I4&lt;=$D$8),"1º Trimestre",IF(AND(I4&gt;=$C$8,I4&lt;=$D$9),"2º Trimestre",IF(AND(I4&gt;=$C$10,I4&lt;=$D$10),"3º Trimestre",IF(AND(I4&gt;=$C$11,I4&lt;=$D$11),"4º Trimestre","-"))))</f>
        <v>2º Trimestre</v>
      </c>
      <c r="K4" s="280"/>
    </row>
    <row r="5" spans="2:11" ht="20.100000000000001" customHeight="1" x14ac:dyDescent="0.3">
      <c r="G5" s="264">
        <f>SUM(G4)</f>
        <v>10000</v>
      </c>
      <c r="H5" s="264">
        <f>SUM(H4)</f>
        <v>10000</v>
      </c>
    </row>
    <row r="6" spans="2:11" ht="20.100000000000001" customHeight="1" thickBot="1" x14ac:dyDescent="0.3"/>
    <row r="7" spans="2:11" ht="20.100000000000001" customHeight="1" thickBot="1" x14ac:dyDescent="0.3">
      <c r="B7" s="647"/>
      <c r="C7" s="666" t="s">
        <v>530</v>
      </c>
      <c r="D7" s="649" t="s">
        <v>531</v>
      </c>
    </row>
    <row r="8" spans="2:11" ht="20.100000000000001" customHeight="1" x14ac:dyDescent="0.25">
      <c r="B8" s="667" t="s">
        <v>526</v>
      </c>
      <c r="C8" s="651">
        <v>45292</v>
      </c>
      <c r="D8" s="652">
        <v>45382</v>
      </c>
    </row>
    <row r="9" spans="2:11" ht="20.100000000000001" customHeight="1" x14ac:dyDescent="0.25">
      <c r="B9" s="650" t="s">
        <v>527</v>
      </c>
      <c r="C9" s="653">
        <v>45383</v>
      </c>
      <c r="D9" s="654">
        <v>45473</v>
      </c>
    </row>
    <row r="10" spans="2:11" ht="20.100000000000001" customHeight="1" x14ac:dyDescent="0.25">
      <c r="B10" s="650" t="s">
        <v>528</v>
      </c>
      <c r="C10" s="653">
        <v>45474</v>
      </c>
      <c r="D10" s="654">
        <v>45565</v>
      </c>
    </row>
    <row r="11" spans="2:11" ht="20.100000000000001" customHeight="1" thickBot="1" x14ac:dyDescent="0.3">
      <c r="B11" s="655" t="s">
        <v>529</v>
      </c>
      <c r="C11" s="656">
        <v>45566</v>
      </c>
      <c r="D11" s="657">
        <v>45657</v>
      </c>
    </row>
    <row r="12" spans="2:11" ht="15" customHeight="1" x14ac:dyDescent="0.25"/>
    <row r="14" spans="2:11" x14ac:dyDescent="0.25">
      <c r="E14" s="2"/>
    </row>
    <row r="15" spans="2:11" x14ac:dyDescent="0.25">
      <c r="E15" s="2"/>
      <c r="F15" s="2"/>
    </row>
    <row r="16" spans="2:11" x14ac:dyDescent="0.25">
      <c r="E16" s="2"/>
      <c r="F16" s="2"/>
    </row>
    <row r="17" spans="5:6" x14ac:dyDescent="0.25">
      <c r="E17" s="2"/>
      <c r="F17" s="2"/>
    </row>
    <row r="18" spans="5:6" x14ac:dyDescent="0.25">
      <c r="E18" s="2"/>
      <c r="F18" s="2"/>
    </row>
    <row r="19" spans="5:6" x14ac:dyDescent="0.25">
      <c r="E19" s="2"/>
      <c r="F19" s="2"/>
    </row>
    <row r="20" spans="5:6" x14ac:dyDescent="0.25">
      <c r="E20" s="2"/>
      <c r="F20" s="2"/>
    </row>
    <row r="21" spans="5:6" x14ac:dyDescent="0.25">
      <c r="E21" s="2"/>
      <c r="F21" s="2"/>
    </row>
    <row r="22" spans="5:6" x14ac:dyDescent="0.25">
      <c r="E22" s="2"/>
      <c r="F22" s="2"/>
    </row>
    <row r="23" spans="5:6" x14ac:dyDescent="0.25">
      <c r="E23" s="2"/>
      <c r="F23" s="2"/>
    </row>
    <row r="24" spans="5:6" x14ac:dyDescent="0.25">
      <c r="E24" s="5"/>
      <c r="F24" s="2"/>
    </row>
  </sheetData>
  <sheetProtection algorithmName="SHA-512" hashValue="IihSDuDxrtaDnhq8K9/HH/xNDyVYQR33pcCuvgjX/q06zsvdn4efWIWN/zT9kMh2B/q5+bIRAL5J8knsYumJtw==" saltValue="tJuAgHUy7LHB+ugKDwAoYw==" spinCount="100000" sheet="1" objects="1" scenarios="1" selectLockedCells="1"/>
  <mergeCells count="1">
    <mergeCell ref="B2:K2"/>
  </mergeCells>
  <pageMargins left="0.511811024" right="0.511811024" top="0.78740157499999996" bottom="0.78740157499999996" header="0.31496062000000002" footer="0.31496062000000002"/>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4"/>
  <sheetViews>
    <sheetView showGridLines="0" zoomScale="80" zoomScaleNormal="80" workbookViewId="0">
      <selection activeCell="F134" sqref="F134"/>
    </sheetView>
  </sheetViews>
  <sheetFormatPr defaultRowHeight="15" x14ac:dyDescent="0.25"/>
  <cols>
    <col min="1" max="1" width="3.7109375" customWidth="1"/>
    <col min="2" max="3" width="23.7109375" customWidth="1"/>
    <col min="4" max="4" width="50.7109375" style="20" customWidth="1"/>
    <col min="5" max="5" width="23.7109375" customWidth="1"/>
    <col min="6" max="6" width="90.7109375" style="20" customWidth="1"/>
    <col min="7" max="7" width="30.7109375" style="2" customWidth="1"/>
    <col min="8" max="9" width="27.7109375" style="2" customWidth="1"/>
    <col min="10" max="11" width="15.7109375" customWidth="1"/>
    <col min="13" max="13" width="12.42578125" bestFit="1" customWidth="1"/>
    <col min="14" max="15" width="11.28515625" bestFit="1" customWidth="1"/>
  </cols>
  <sheetData>
    <row r="1" spans="2:11" ht="15" customHeight="1" thickBot="1" x14ac:dyDescent="0.3"/>
    <row r="2" spans="2:11" ht="39.950000000000003" customHeight="1" thickBot="1" x14ac:dyDescent="0.3">
      <c r="B2" s="870" t="s">
        <v>103</v>
      </c>
      <c r="C2" s="871"/>
      <c r="D2" s="871"/>
      <c r="E2" s="871"/>
      <c r="F2" s="871"/>
      <c r="G2" s="871"/>
      <c r="H2" s="871"/>
      <c r="I2" s="871"/>
      <c r="J2" s="871"/>
      <c r="K2" s="872"/>
    </row>
    <row r="3" spans="2:11" ht="39.950000000000003" customHeight="1" thickBot="1" x14ac:dyDescent="0.3">
      <c r="B3" s="149" t="s">
        <v>11</v>
      </c>
      <c r="C3" s="150" t="s">
        <v>0</v>
      </c>
      <c r="D3" s="150" t="s">
        <v>12</v>
      </c>
      <c r="E3" s="150" t="s">
        <v>13</v>
      </c>
      <c r="F3" s="150" t="s">
        <v>14</v>
      </c>
      <c r="G3" s="150" t="s">
        <v>15</v>
      </c>
      <c r="H3" s="150" t="s">
        <v>620</v>
      </c>
      <c r="I3" s="150" t="s">
        <v>31</v>
      </c>
      <c r="J3" s="150" t="s">
        <v>532</v>
      </c>
      <c r="K3" s="152" t="s">
        <v>621</v>
      </c>
    </row>
    <row r="4" spans="2:11" ht="60" customHeight="1" x14ac:dyDescent="0.25">
      <c r="B4" s="353" t="s">
        <v>92</v>
      </c>
      <c r="C4" s="615" t="s">
        <v>1</v>
      </c>
      <c r="D4" s="257" t="s">
        <v>407</v>
      </c>
      <c r="E4" s="447" t="s">
        <v>19</v>
      </c>
      <c r="F4" s="257" t="s">
        <v>408</v>
      </c>
      <c r="G4" s="232">
        <v>1900</v>
      </c>
      <c r="H4" s="232">
        <v>1900</v>
      </c>
      <c r="I4" s="31">
        <v>45301</v>
      </c>
      <c r="J4" s="447" t="str">
        <f>IF(AND(I4&gt;=$C$61,I4&lt;=$D$61),"1º Trimestre",IF(AND(I4&gt;=$C$62,I4&lt;=$D$62),"2º Trimestre",IF(AND(I4&gt;=$C$63,I4&lt;=$D$63),"3º Trimestre",IF(AND(I4&gt;=$C$64,I4&lt;=$D$64),"4º Trimestre","-"))))</f>
        <v>1º Trimestre</v>
      </c>
      <c r="K4" s="259"/>
    </row>
    <row r="5" spans="2:11" ht="80.099999999999994" customHeight="1" x14ac:dyDescent="0.25">
      <c r="B5" s="114" t="s">
        <v>92</v>
      </c>
      <c r="C5" s="616" t="s">
        <v>1</v>
      </c>
      <c r="D5" s="315" t="s">
        <v>409</v>
      </c>
      <c r="E5" s="448" t="s">
        <v>19</v>
      </c>
      <c r="F5" s="315" t="s">
        <v>410</v>
      </c>
      <c r="G5" s="233">
        <v>9000</v>
      </c>
      <c r="H5" s="233">
        <v>9000</v>
      </c>
      <c r="I5" s="4">
        <v>45301</v>
      </c>
      <c r="J5" s="448" t="str">
        <f>IF(AND(I5&gt;=$C$61,I5&lt;=$D$61),"1º Trimestre",IF(AND(I5&gt;=$C$62,I5&lt;=$D$62),"2º Trimestre",IF(AND(I5&gt;=$C$63,I5&lt;=$D$63),"3º Trimestre",IF(AND(I5&gt;=$C$64,I5&lt;=$D$64),"4º Trimestre","-"))))</f>
        <v>1º Trimestre</v>
      </c>
      <c r="K5" s="265"/>
    </row>
    <row r="6" spans="2:11" ht="80.099999999999994" customHeight="1" x14ac:dyDescent="0.25">
      <c r="B6" s="114" t="s">
        <v>92</v>
      </c>
      <c r="C6" s="616" t="s">
        <v>1</v>
      </c>
      <c r="D6" s="315" t="s">
        <v>411</v>
      </c>
      <c r="E6" s="448" t="s">
        <v>19</v>
      </c>
      <c r="F6" s="315" t="s">
        <v>412</v>
      </c>
      <c r="G6" s="233">
        <v>14500</v>
      </c>
      <c r="H6" s="233">
        <v>14420.3</v>
      </c>
      <c r="I6" s="452">
        <v>45301</v>
      </c>
      <c r="J6" s="448" t="str">
        <f>IF(AND(I6&gt;=$C$61,I6&lt;=$D$61),"1º Trimestre",IF(AND(I6&gt;=$C$62,I6&lt;=$D$62),"2º Trimestre",IF(AND(I6&gt;=$C$63,I6&lt;=$D$63),"3º Trimestre",IF(AND(I6&gt;=$C$64,I6&lt;=$D$64),"4º Trimestre","-"))))</f>
        <v>1º Trimestre</v>
      </c>
      <c r="K6" s="265"/>
    </row>
    <row r="7" spans="2:11" ht="80.099999999999994" customHeight="1" x14ac:dyDescent="0.25">
      <c r="B7" s="622" t="s">
        <v>92</v>
      </c>
      <c r="C7" s="620" t="s">
        <v>1</v>
      </c>
      <c r="D7" s="624" t="s">
        <v>663</v>
      </c>
      <c r="E7" s="457" t="s">
        <v>19</v>
      </c>
      <c r="F7" s="624" t="s">
        <v>664</v>
      </c>
      <c r="G7" s="218">
        <v>30</v>
      </c>
      <c r="H7" s="218">
        <v>30</v>
      </c>
      <c r="I7" s="455">
        <v>45301</v>
      </c>
      <c r="J7" s="457" t="str">
        <f>IF(AND(I7&gt;=$C$61,I7&lt;=$D$61),"1º Trimestre",IF(AND(I7&gt;=$C$62,I7&lt;=$D$62),"2º Trimestre",IF(AND(I7&gt;=$C$63,I7&lt;=$D$63),"3º Trimestre",IF(AND(I7&gt;=$C$64,I7&lt;=$D$64),"4º Trimestre","-"))))</f>
        <v>1º Trimestre</v>
      </c>
      <c r="K7" s="377"/>
    </row>
    <row r="8" spans="2:11" ht="60" customHeight="1" x14ac:dyDescent="0.25">
      <c r="B8" s="114" t="s">
        <v>92</v>
      </c>
      <c r="C8" s="616" t="s">
        <v>1</v>
      </c>
      <c r="D8" s="315" t="s">
        <v>665</v>
      </c>
      <c r="E8" s="448" t="s">
        <v>19</v>
      </c>
      <c r="F8" s="315" t="s">
        <v>666</v>
      </c>
      <c r="G8" s="233">
        <v>116555.56</v>
      </c>
      <c r="H8" s="233">
        <v>116555.56</v>
      </c>
      <c r="I8" s="452">
        <v>45301</v>
      </c>
      <c r="J8" s="448" t="str">
        <f>IF(AND(I8&gt;=$C$61,I8&lt;=$D$61),"1º Trimestre",IF(AND(I8&gt;=$C$62,I8&lt;=$D$62),"2º Trimestre",IF(AND(I8&gt;=$C$63,I8&lt;=$D$63),"3º Trimestre",IF(AND(I8&gt;=$C$64,I8&lt;=$D$64),"4º Trimestre","-"))))</f>
        <v>1º Trimestre</v>
      </c>
      <c r="K8" s="265"/>
    </row>
    <row r="9" spans="2:11" ht="60" customHeight="1" x14ac:dyDescent="0.25">
      <c r="B9" s="114" t="s">
        <v>92</v>
      </c>
      <c r="C9" s="616" t="s">
        <v>1</v>
      </c>
      <c r="D9" s="315" t="s">
        <v>667</v>
      </c>
      <c r="E9" s="448" t="s">
        <v>19</v>
      </c>
      <c r="F9" s="315" t="s">
        <v>668</v>
      </c>
      <c r="G9" s="233">
        <v>1505.52</v>
      </c>
      <c r="H9" s="233">
        <v>1505.52</v>
      </c>
      <c r="I9" s="452">
        <v>45301</v>
      </c>
      <c r="J9" s="448" t="str">
        <f>IF(AND(I9&gt;=$C$61,I9&lt;=$D$61),"1º Trimestre",IF(AND(I9&gt;=$C$62,I9&lt;=$D$62),"2º Trimestre",IF(AND(I9&gt;=$C$63,I9&lt;=$D$63),"3º Trimestre",IF(AND(I9&gt;=$C$64,I9&lt;=$D$64),"4º Trimestre","-"))))</f>
        <v>1º Trimestre</v>
      </c>
      <c r="K9" s="265"/>
    </row>
    <row r="10" spans="2:11" ht="240" customHeight="1" x14ac:dyDescent="0.25">
      <c r="B10" s="622" t="s">
        <v>92</v>
      </c>
      <c r="C10" s="616" t="s">
        <v>1</v>
      </c>
      <c r="D10" s="315" t="s">
        <v>397</v>
      </c>
      <c r="E10" s="457" t="s">
        <v>19</v>
      </c>
      <c r="F10" s="624" t="s">
        <v>398</v>
      </c>
      <c r="G10" s="233">
        <v>620000</v>
      </c>
      <c r="H10" s="233">
        <v>400000</v>
      </c>
      <c r="I10" s="455">
        <v>45308</v>
      </c>
      <c r="J10" s="448" t="str">
        <f>IF(AND(I10&gt;=$C$61,I10&lt;=$D$61),"1º Trimestre",IF(AND(I10&gt;=$C$62,I10&lt;=$D$62),"2º Trimestre",IF(AND(I10&gt;=$C$63,I10&lt;=$D$63),"3º Trimestre",IF(AND(I10&gt;=$C$64,I10&lt;=$D$64),"4º Trimestre","-"))))</f>
        <v>1º Trimestre</v>
      </c>
      <c r="K10" s="265"/>
    </row>
    <row r="11" spans="2:11" ht="360" customHeight="1" x14ac:dyDescent="0.25">
      <c r="B11" s="114" t="s">
        <v>92</v>
      </c>
      <c r="C11" s="616" t="s">
        <v>1</v>
      </c>
      <c r="D11" s="315" t="s">
        <v>403</v>
      </c>
      <c r="E11" s="448" t="s">
        <v>19</v>
      </c>
      <c r="F11" s="315" t="s">
        <v>404</v>
      </c>
      <c r="G11" s="233">
        <v>720000</v>
      </c>
      <c r="H11" s="233">
        <v>614000</v>
      </c>
      <c r="I11" s="452">
        <v>45308</v>
      </c>
      <c r="J11" s="448" t="str">
        <f>IF(AND(I11&gt;=$C$61,I11&lt;=$D$61),"1º Trimestre",IF(AND(I11&gt;=$C$62,I11&lt;=$D$62),"2º Trimestre",IF(AND(I11&gt;=$C$63,I11&lt;=$D$63),"3º Trimestre",IF(AND(I11&gt;=$C$64,I11&lt;=$D$64),"4º Trimestre","-"))))</f>
        <v>1º Trimestre</v>
      </c>
      <c r="K11" s="265"/>
    </row>
    <row r="12" spans="2:11" ht="120" customHeight="1" x14ac:dyDescent="0.25">
      <c r="B12" s="622" t="s">
        <v>92</v>
      </c>
      <c r="C12" s="620" t="s">
        <v>1</v>
      </c>
      <c r="D12" s="624" t="s">
        <v>391</v>
      </c>
      <c r="E12" s="457" t="s">
        <v>19</v>
      </c>
      <c r="F12" s="624" t="s">
        <v>392</v>
      </c>
      <c r="G12" s="218">
        <v>2791.9</v>
      </c>
      <c r="H12" s="218">
        <v>32615.14</v>
      </c>
      <c r="I12" s="10">
        <v>45309</v>
      </c>
      <c r="J12" s="457" t="str">
        <f>IF(AND(I12&gt;=$C$61,I12&lt;=$D$61),"1º Trimestre",IF(AND(I12&gt;=$C$62,I12&lt;=$D$62),"2º Trimestre",IF(AND(I12&gt;=$C$63,I12&lt;=$D$63),"3º Trimestre",IF(AND(I12&gt;=$C$64,I12&lt;=$D$64),"4º Trimestre","-"))))</f>
        <v>1º Trimestre</v>
      </c>
      <c r="K12" s="377"/>
    </row>
    <row r="13" spans="2:11" ht="159.94999999999999" customHeight="1" x14ac:dyDescent="0.25">
      <c r="B13" s="622" t="s">
        <v>92</v>
      </c>
      <c r="C13" s="616" t="s">
        <v>1</v>
      </c>
      <c r="D13" s="315" t="s">
        <v>395</v>
      </c>
      <c r="E13" s="457" t="s">
        <v>19</v>
      </c>
      <c r="F13" s="624" t="s">
        <v>396</v>
      </c>
      <c r="G13" s="233">
        <v>47880</v>
      </c>
      <c r="H13" s="233">
        <v>47800</v>
      </c>
      <c r="I13" s="10">
        <v>45309</v>
      </c>
      <c r="J13" s="448" t="str">
        <f>IF(AND(I13&gt;=$C$61,I13&lt;=$D$61),"1º Trimestre",IF(AND(I13&gt;=$C$62,I13&lt;=$D$62),"2º Trimestre",IF(AND(I13&gt;=$C$63,I13&lt;=$D$63),"3º Trimestre",IF(AND(I13&gt;=$C$64,I13&lt;=$D$64),"4º Trimestre","-"))))</f>
        <v>1º Trimestre</v>
      </c>
      <c r="K13" s="265"/>
    </row>
    <row r="14" spans="2:11" ht="80.099999999999994" customHeight="1" x14ac:dyDescent="0.25">
      <c r="B14" s="622" t="s">
        <v>377</v>
      </c>
      <c r="C14" s="616" t="s">
        <v>498</v>
      </c>
      <c r="D14" s="315" t="s">
        <v>669</v>
      </c>
      <c r="E14" s="457" t="s">
        <v>19</v>
      </c>
      <c r="F14" s="624" t="s">
        <v>670</v>
      </c>
      <c r="G14" s="233">
        <v>57208.3</v>
      </c>
      <c r="H14" s="233">
        <v>57208.3</v>
      </c>
      <c r="I14" s="10">
        <v>45309</v>
      </c>
      <c r="J14" s="448" t="str">
        <f>IF(AND(I14&gt;=$C$61,I14&lt;=$D$61),"1º Trimestre",IF(AND(I14&gt;=$C$62,I14&lt;=$D$62),"2º Trimestre",IF(AND(I14&gt;=$C$63,I14&lt;=$D$63),"3º Trimestre",IF(AND(I14&gt;=$C$64,I14&lt;=$D$64),"4º Trimestre","-"))))</f>
        <v>1º Trimestre</v>
      </c>
      <c r="K14" s="265"/>
    </row>
    <row r="15" spans="2:11" ht="60" customHeight="1" x14ac:dyDescent="0.25">
      <c r="B15" s="622" t="s">
        <v>377</v>
      </c>
      <c r="C15" s="616" t="s">
        <v>498</v>
      </c>
      <c r="D15" s="315" t="s">
        <v>671</v>
      </c>
      <c r="E15" s="457" t="s">
        <v>19</v>
      </c>
      <c r="F15" s="624" t="s">
        <v>672</v>
      </c>
      <c r="G15" s="233">
        <v>5000</v>
      </c>
      <c r="H15" s="233">
        <v>5000</v>
      </c>
      <c r="I15" s="10">
        <v>45309</v>
      </c>
      <c r="J15" s="448" t="str">
        <f>IF(AND(I15&gt;=$C$61,I15&lt;=$D$61),"1º Trimestre",IF(AND(I15&gt;=$C$62,I15&lt;=$D$62),"2º Trimestre",IF(AND(I15&gt;=$C$63,I15&lt;=$D$63),"3º Trimestre",IF(AND(I15&gt;=$C$64,I15&lt;=$D$64),"4º Trimestre","-"))))</f>
        <v>1º Trimestre</v>
      </c>
      <c r="K15" s="265"/>
    </row>
    <row r="16" spans="2:11" ht="120" customHeight="1" x14ac:dyDescent="0.25">
      <c r="B16" s="622" t="s">
        <v>377</v>
      </c>
      <c r="C16" s="616" t="s">
        <v>498</v>
      </c>
      <c r="D16" s="315" t="s">
        <v>673</v>
      </c>
      <c r="E16" s="457" t="s">
        <v>19</v>
      </c>
      <c r="F16" s="624" t="s">
        <v>674</v>
      </c>
      <c r="G16" s="233">
        <v>200000</v>
      </c>
      <c r="H16" s="233">
        <v>200000</v>
      </c>
      <c r="I16" s="10">
        <v>45309</v>
      </c>
      <c r="J16" s="448" t="str">
        <f>IF(AND(I16&gt;=$C$61,I16&lt;=$D$61),"1º Trimestre",IF(AND(I16&gt;=$C$62,I16&lt;=$D$62),"2º Trimestre",IF(AND(I16&gt;=$C$63,I16&lt;=$D$63),"3º Trimestre",IF(AND(I16&gt;=$C$64,I16&lt;=$D$64),"4º Trimestre","-"))))</f>
        <v>1º Trimestre</v>
      </c>
      <c r="K16" s="265"/>
    </row>
    <row r="17" spans="2:11" ht="120" customHeight="1" x14ac:dyDescent="0.25">
      <c r="B17" s="622" t="s">
        <v>377</v>
      </c>
      <c r="C17" s="616" t="s">
        <v>498</v>
      </c>
      <c r="D17" s="315" t="s">
        <v>675</v>
      </c>
      <c r="E17" s="457" t="s">
        <v>19</v>
      </c>
      <c r="F17" s="624" t="s">
        <v>676</v>
      </c>
      <c r="G17" s="233">
        <v>5000</v>
      </c>
      <c r="H17" s="233">
        <v>5000</v>
      </c>
      <c r="I17" s="10">
        <v>45309</v>
      </c>
      <c r="J17" s="448" t="str">
        <f>IF(AND(I17&gt;=$C$61,I17&lt;=$D$61),"1º Trimestre",IF(AND(I17&gt;=$C$62,I17&lt;=$D$62),"2º Trimestre",IF(AND(I17&gt;=$C$63,I17&lt;=$D$63),"3º Trimestre",IF(AND(I17&gt;=$C$64,I17&lt;=$D$64),"4º Trimestre","-"))))</f>
        <v>1º Trimestre</v>
      </c>
      <c r="K17" s="265"/>
    </row>
    <row r="18" spans="2:11" ht="140.1" customHeight="1" x14ac:dyDescent="0.25">
      <c r="B18" s="622" t="s">
        <v>377</v>
      </c>
      <c r="C18" s="616" t="s">
        <v>498</v>
      </c>
      <c r="D18" s="315" t="s">
        <v>677</v>
      </c>
      <c r="E18" s="457" t="s">
        <v>19</v>
      </c>
      <c r="F18" s="624" t="s">
        <v>676</v>
      </c>
      <c r="G18" s="233">
        <v>50000</v>
      </c>
      <c r="H18" s="233">
        <v>50000</v>
      </c>
      <c r="I18" s="10">
        <v>45309</v>
      </c>
      <c r="J18" s="448" t="str">
        <f>IF(AND(I18&gt;=$C$61,I18&lt;=$D$61),"1º Trimestre",IF(AND(I18&gt;=$C$62,I18&lt;=$D$62),"2º Trimestre",IF(AND(I18&gt;=$C$63,I18&lt;=$D$63),"3º Trimestre",IF(AND(I18&gt;=$C$64,I18&lt;=$D$64),"4º Trimestre","-"))))</f>
        <v>1º Trimestre</v>
      </c>
      <c r="K18" s="265"/>
    </row>
    <row r="19" spans="2:11" ht="140.1" customHeight="1" x14ac:dyDescent="0.25">
      <c r="B19" s="622" t="s">
        <v>377</v>
      </c>
      <c r="C19" s="616" t="s">
        <v>498</v>
      </c>
      <c r="D19" s="315" t="s">
        <v>678</v>
      </c>
      <c r="E19" s="457" t="s">
        <v>19</v>
      </c>
      <c r="F19" s="624" t="s">
        <v>676</v>
      </c>
      <c r="G19" s="233">
        <v>10000</v>
      </c>
      <c r="H19" s="233">
        <v>10000</v>
      </c>
      <c r="I19" s="10">
        <v>45309</v>
      </c>
      <c r="J19" s="448" t="str">
        <f>IF(AND(I19&gt;=$C$61,I19&lt;=$D$61),"1º Trimestre",IF(AND(I19&gt;=$C$62,I19&lt;=$D$62),"2º Trimestre",IF(AND(I19&gt;=$C$63,I19&lt;=$D$63),"3º Trimestre",IF(AND(I19&gt;=$C$64,I19&lt;=$D$64),"4º Trimestre","-"))))</f>
        <v>1º Trimestre</v>
      </c>
      <c r="K19" s="265"/>
    </row>
    <row r="20" spans="2:11" ht="140.1" customHeight="1" x14ac:dyDescent="0.25">
      <c r="B20" s="622" t="s">
        <v>377</v>
      </c>
      <c r="C20" s="616" t="s">
        <v>498</v>
      </c>
      <c r="D20" s="315" t="s">
        <v>679</v>
      </c>
      <c r="E20" s="457" t="s">
        <v>19</v>
      </c>
      <c r="F20" s="624" t="s">
        <v>676</v>
      </c>
      <c r="G20" s="233">
        <v>100000</v>
      </c>
      <c r="H20" s="233">
        <v>100000</v>
      </c>
      <c r="I20" s="10">
        <v>45309</v>
      </c>
      <c r="J20" s="448" t="str">
        <f>IF(AND(I20&gt;=$C$61,I20&lt;=$D$61),"1º Trimestre",IF(AND(I20&gt;=$C$62,I20&lt;=$D$62),"2º Trimestre",IF(AND(I20&gt;=$C$63,I20&lt;=$D$63),"3º Trimestre",IF(AND(I20&gt;=$C$64,I20&lt;=$D$64),"4º Trimestre","-"))))</f>
        <v>1º Trimestre</v>
      </c>
      <c r="K20" s="265"/>
    </row>
    <row r="21" spans="2:11" ht="140.1" customHeight="1" x14ac:dyDescent="0.25">
      <c r="B21" s="622" t="s">
        <v>377</v>
      </c>
      <c r="C21" s="616" t="s">
        <v>498</v>
      </c>
      <c r="D21" s="315" t="s">
        <v>680</v>
      </c>
      <c r="E21" s="457" t="s">
        <v>19</v>
      </c>
      <c r="F21" s="624" t="s">
        <v>676</v>
      </c>
      <c r="G21" s="233">
        <v>20000</v>
      </c>
      <c r="H21" s="233">
        <v>20000</v>
      </c>
      <c r="I21" s="10">
        <v>45309</v>
      </c>
      <c r="J21" s="448" t="str">
        <f>IF(AND(I21&gt;=$C$61,I21&lt;=$D$61),"1º Trimestre",IF(AND(I21&gt;=$C$62,I21&lt;=$D$62),"2º Trimestre",IF(AND(I21&gt;=$C$63,I21&lt;=$D$63),"3º Trimestre",IF(AND(I21&gt;=$C$64,I21&lt;=$D$64),"4º Trimestre","-"))))</f>
        <v>1º Trimestre</v>
      </c>
      <c r="K21" s="265"/>
    </row>
    <row r="22" spans="2:11" ht="60" customHeight="1" x14ac:dyDescent="0.25">
      <c r="B22" s="622" t="s">
        <v>681</v>
      </c>
      <c r="C22" s="616" t="s">
        <v>428</v>
      </c>
      <c r="D22" s="315" t="s">
        <v>682</v>
      </c>
      <c r="E22" s="457" t="s">
        <v>19</v>
      </c>
      <c r="F22" s="624" t="s">
        <v>683</v>
      </c>
      <c r="G22" s="233">
        <v>5000</v>
      </c>
      <c r="H22" s="233">
        <v>5000</v>
      </c>
      <c r="I22" s="10">
        <v>45309</v>
      </c>
      <c r="J22" s="448" t="str">
        <f>IF(AND(I22&gt;=$C$61,I22&lt;=$D$61),"1º Trimestre",IF(AND(I22&gt;=$C$62,I22&lt;=$D$62),"2º Trimestre",IF(AND(I22&gt;=$C$63,I22&lt;=$D$63),"3º Trimestre",IF(AND(I22&gt;=$C$64,I22&lt;=$D$64),"4º Trimestre","-"))))</f>
        <v>1º Trimestre</v>
      </c>
      <c r="K22" s="265"/>
    </row>
    <row r="23" spans="2:11" ht="60" customHeight="1" x14ac:dyDescent="0.25">
      <c r="B23" s="114" t="s">
        <v>83</v>
      </c>
      <c r="C23" s="315" t="s">
        <v>136</v>
      </c>
      <c r="D23" s="315" t="s">
        <v>425</v>
      </c>
      <c r="E23" s="448" t="s">
        <v>19</v>
      </c>
      <c r="F23" s="315" t="s">
        <v>426</v>
      </c>
      <c r="G23" s="233">
        <v>1083.04</v>
      </c>
      <c r="H23" s="233">
        <v>1158.8499999999999</v>
      </c>
      <c r="I23" s="4">
        <v>45321</v>
      </c>
      <c r="J23" s="448" t="str">
        <f>IF(AND(I23&gt;=$C$61,I23&lt;=$D$61),"1º Trimestre",IF(AND(I23&gt;=$C$62,I23&lt;=$D$62),"2º Trimestre",IF(AND(I23&gt;=$C$63,I23&lt;=$D$63),"3º Trimestre",IF(AND(I23&gt;=$C$64,I23&lt;=$D$64),"4º Trimestre","-"))))</f>
        <v>1º Trimestre</v>
      </c>
      <c r="K23" s="265"/>
    </row>
    <row r="24" spans="2:11" ht="140.1" customHeight="1" x14ac:dyDescent="0.25">
      <c r="B24" s="114" t="s">
        <v>92</v>
      </c>
      <c r="C24" s="616" t="s">
        <v>1</v>
      </c>
      <c r="D24" s="315" t="s">
        <v>405</v>
      </c>
      <c r="E24" s="16" t="s">
        <v>19</v>
      </c>
      <c r="F24" s="315" t="s">
        <v>406</v>
      </c>
      <c r="G24" s="233">
        <v>3883</v>
      </c>
      <c r="H24" s="233">
        <v>3883</v>
      </c>
      <c r="I24" s="4">
        <v>45322</v>
      </c>
      <c r="J24" s="448" t="str">
        <f>IF(AND(I24&gt;=$C$61,I24&lt;=$D$61),"1º Trimestre",IF(AND(I24&gt;=$C$62,I24&lt;=$D$62),"2º Trimestre",IF(AND(I24&gt;=$C$63,I24&lt;=$D$63),"3º Trimestre",IF(AND(I24&gt;=$C$64,I24&lt;=$D$64),"4º Trimestre","-"))))</f>
        <v>1º Trimestre</v>
      </c>
      <c r="K24" s="265"/>
    </row>
    <row r="25" spans="2:11" ht="60" customHeight="1" x14ac:dyDescent="0.25">
      <c r="B25" s="114" t="s">
        <v>431</v>
      </c>
      <c r="C25" s="616" t="s">
        <v>428</v>
      </c>
      <c r="D25" s="315" t="s">
        <v>432</v>
      </c>
      <c r="E25" s="3" t="s">
        <v>19</v>
      </c>
      <c r="F25" s="315" t="s">
        <v>433</v>
      </c>
      <c r="G25" s="233">
        <v>600</v>
      </c>
      <c r="H25" s="233">
        <v>600</v>
      </c>
      <c r="I25" s="4">
        <v>45323</v>
      </c>
      <c r="J25" s="448" t="str">
        <f>IF(AND(I25&gt;=$C$61,I25&lt;=$D$61),"1º Trimestre",IF(AND(I25&gt;=$C$62,I25&lt;=$D$62),"2º Trimestre",IF(AND(I25&gt;=$C$63,I25&lt;=$D$63),"3º Trimestre",IF(AND(I25&gt;=$C$64,I25&lt;=$D$64),"4º Trimestre","-"))))</f>
        <v>1º Trimestre</v>
      </c>
      <c r="K25" s="265"/>
    </row>
    <row r="26" spans="2:11" ht="60" customHeight="1" x14ac:dyDescent="0.25">
      <c r="B26" s="303" t="s">
        <v>64</v>
      </c>
      <c r="C26" s="620" t="s">
        <v>8</v>
      </c>
      <c r="D26" s="624" t="s">
        <v>684</v>
      </c>
      <c r="E26" s="457" t="s">
        <v>19</v>
      </c>
      <c r="F26" s="624" t="s">
        <v>685</v>
      </c>
      <c r="G26" s="218"/>
      <c r="H26" s="367" t="s">
        <v>747</v>
      </c>
      <c r="I26" s="10">
        <v>45323</v>
      </c>
      <c r="J26" s="457" t="str">
        <f>IF(AND(I26&gt;=$C$61,I26&lt;=$D$61),"1º Trimestre",IF(AND(I26&gt;=$C$62,I26&lt;=$D$62),"2º Trimestre",IF(AND(I26&gt;=$C$63,I26&lt;=$D$63),"3º Trimestre",IF(AND(I26&gt;=$C$64,I26&lt;=$D$64),"4º Trimestre","-"))))</f>
        <v>1º Trimestre</v>
      </c>
      <c r="K26" s="377"/>
    </row>
    <row r="27" spans="2:11" ht="140.1" customHeight="1" x14ac:dyDescent="0.25">
      <c r="B27" s="622" t="s">
        <v>195</v>
      </c>
      <c r="C27" s="620" t="s">
        <v>196</v>
      </c>
      <c r="D27" s="624" t="s">
        <v>421</v>
      </c>
      <c r="E27" s="457" t="s">
        <v>19</v>
      </c>
      <c r="F27" s="624" t="s">
        <v>422</v>
      </c>
      <c r="G27" s="218">
        <v>8498.7000000000007</v>
      </c>
      <c r="H27" s="218">
        <v>2832.9</v>
      </c>
      <c r="I27" s="10">
        <v>45336</v>
      </c>
      <c r="J27" s="457" t="str">
        <f>IF(AND(I27&gt;=$C$61,I27&lt;=$D$61),"1º Trimestre",IF(AND(I27&gt;=$C$62,I27&lt;=$D$62),"2º Trimestre",IF(AND(I27&gt;=$C$63,I27&lt;=$D$63),"3º Trimestre",IF(AND(I27&gt;=$C$64,I27&lt;=$D$64),"4º Trimestre","-"))))</f>
        <v>1º Trimestre</v>
      </c>
      <c r="K27" s="377"/>
    </row>
    <row r="28" spans="2:11" ht="99.95" customHeight="1" x14ac:dyDescent="0.25">
      <c r="B28" s="622" t="s">
        <v>686</v>
      </c>
      <c r="C28" s="620" t="s">
        <v>428</v>
      </c>
      <c r="D28" s="624" t="s">
        <v>687</v>
      </c>
      <c r="E28" s="457" t="s">
        <v>19</v>
      </c>
      <c r="F28" s="624" t="s">
        <v>688</v>
      </c>
      <c r="G28" s="218"/>
      <c r="H28" s="218">
        <v>80000</v>
      </c>
      <c r="I28" s="10">
        <v>45351</v>
      </c>
      <c r="J28" s="457" t="str">
        <f>IF(AND(I28&gt;=$C$61,I28&lt;=$D$61),"1º Trimestre",IF(AND(I28&gt;=$C$62,I28&lt;=$D$62),"2º Trimestre",IF(AND(I28&gt;=$C$63,I28&lt;=$D$63),"3º Trimestre",IF(AND(I28&gt;=$C$64,I28&lt;=$D$64),"4º Trimestre","-"))))</f>
        <v>1º Trimestre</v>
      </c>
      <c r="K28" s="377"/>
    </row>
    <row r="29" spans="2:11" ht="80.099999999999994" customHeight="1" x14ac:dyDescent="0.25">
      <c r="B29" s="622" t="s">
        <v>5</v>
      </c>
      <c r="C29" s="624" t="s">
        <v>4</v>
      </c>
      <c r="D29" s="624" t="s">
        <v>382</v>
      </c>
      <c r="E29" s="457" t="s">
        <v>19</v>
      </c>
      <c r="F29" s="624" t="s">
        <v>689</v>
      </c>
      <c r="G29" s="218">
        <v>450555.36</v>
      </c>
      <c r="H29" s="218">
        <v>450555.36</v>
      </c>
      <c r="I29" s="10">
        <v>45352</v>
      </c>
      <c r="J29" s="457" t="str">
        <f>IF(AND(I29&gt;=$C$61,I29&lt;=$D$61),"1º Trimestre",IF(AND(I29&gt;=$C$62,I29&lt;=$D$62),"2º Trimestre",IF(AND(I29&gt;=$C$63,I29&lt;=$D$63),"3º Trimestre",IF(AND(I29&gt;=$C$64,I29&lt;=$D$64),"4º Trimestre","-"))))</f>
        <v>1º Trimestre</v>
      </c>
      <c r="K29" s="377"/>
    </row>
    <row r="30" spans="2:11" ht="99.95" customHeight="1" x14ac:dyDescent="0.25">
      <c r="B30" s="622" t="s">
        <v>92</v>
      </c>
      <c r="C30" s="620" t="s">
        <v>1</v>
      </c>
      <c r="D30" s="624" t="s">
        <v>401</v>
      </c>
      <c r="E30" s="457" t="s">
        <v>19</v>
      </c>
      <c r="F30" s="624" t="s">
        <v>402</v>
      </c>
      <c r="G30" s="218">
        <v>7950</v>
      </c>
      <c r="H30" s="218">
        <v>7950</v>
      </c>
      <c r="I30" s="455">
        <v>45352</v>
      </c>
      <c r="J30" s="457" t="str">
        <f>IF(AND(I30&gt;=$C$61,I30&lt;=$D$61),"1º Trimestre",IF(AND(I30&gt;=$C$62,I30&lt;=$D$62),"2º Trimestre",IF(AND(I30&gt;=$C$63,I30&lt;=$D$63),"3º Trimestre",IF(AND(I30&gt;=$C$64,I30&lt;=$D$64),"4º Trimestre","-"))))</f>
        <v>1º Trimestre</v>
      </c>
      <c r="K30" s="377"/>
    </row>
    <row r="31" spans="2:11" ht="120" customHeight="1" x14ac:dyDescent="0.25">
      <c r="B31" s="114" t="s">
        <v>209</v>
      </c>
      <c r="C31" s="616" t="s">
        <v>210</v>
      </c>
      <c r="D31" s="315" t="s">
        <v>427</v>
      </c>
      <c r="E31" s="448" t="s">
        <v>19</v>
      </c>
      <c r="F31" s="315" t="s">
        <v>690</v>
      </c>
      <c r="G31" s="233">
        <v>167998.56</v>
      </c>
      <c r="H31" s="233">
        <v>167998.56</v>
      </c>
      <c r="I31" s="4">
        <v>45369</v>
      </c>
      <c r="J31" s="448" t="str">
        <f>IF(AND(I31&gt;=$C$61,I31&lt;=$D$61),"1º Trimestre",IF(AND(I31&gt;=$C$62,I31&lt;=$D$62),"2º Trimestre",IF(AND(I31&gt;=$C$63,I31&lt;=$D$63),"3º Trimestre",IF(AND(I31&gt;=$C$64,I31&lt;=$D$64),"4º Trimestre","-"))))</f>
        <v>1º Trimestre</v>
      </c>
      <c r="K31" s="265"/>
    </row>
    <row r="32" spans="2:11" ht="99.95" customHeight="1" x14ac:dyDescent="0.25">
      <c r="B32" s="114" t="s">
        <v>195</v>
      </c>
      <c r="C32" s="616" t="s">
        <v>196</v>
      </c>
      <c r="D32" s="315" t="s">
        <v>419</v>
      </c>
      <c r="E32" s="448" t="s">
        <v>19</v>
      </c>
      <c r="F32" s="315" t="s">
        <v>420</v>
      </c>
      <c r="G32" s="233">
        <v>450000</v>
      </c>
      <c r="H32" s="233">
        <v>150000</v>
      </c>
      <c r="I32" s="4">
        <v>45381</v>
      </c>
      <c r="J32" s="448" t="str">
        <f>IF(AND(I32&gt;=$C$61,I32&lt;=$D$61),"1º Trimestre",IF(AND(I32&gt;=$C$62,I32&lt;=$D$62),"2º Trimestre",IF(AND(I32&gt;=$C$63,I32&lt;=$D$63),"3º Trimestre",IF(AND(I32&gt;=$C$64,I32&lt;=$D$64),"4º Trimestre","-"))))</f>
        <v>1º Trimestre</v>
      </c>
      <c r="K32" s="265"/>
    </row>
    <row r="33" spans="2:11" ht="66.75" customHeight="1" thickBot="1" x14ac:dyDescent="0.3">
      <c r="B33" s="237" t="s">
        <v>92</v>
      </c>
      <c r="C33" s="123" t="s">
        <v>1</v>
      </c>
      <c r="D33" s="635" t="s">
        <v>691</v>
      </c>
      <c r="E33" s="123" t="s">
        <v>19</v>
      </c>
      <c r="F33" s="635" t="s">
        <v>692</v>
      </c>
      <c r="G33" s="238">
        <v>3800</v>
      </c>
      <c r="H33" s="238">
        <v>3800</v>
      </c>
      <c r="I33" s="125">
        <v>45382</v>
      </c>
      <c r="J33" s="123" t="str">
        <f>IF(AND(I33&gt;=$C$61,I33&lt;=$D$61),"1º Trimestre",IF(AND(I33&gt;=$C$62,I33&lt;=$D$62),"2º Trimestre",IF(AND(I33&gt;=$C$63,I33&lt;=$D$63),"3º Trimestre",IF(AND(I33&gt;=$C$64,I33&lt;=$D$64),"4º Trimestre","-"))))</f>
        <v>1º Trimestre</v>
      </c>
      <c r="K33" s="268"/>
    </row>
    <row r="34" spans="2:11" ht="60" customHeight="1" x14ac:dyDescent="0.25">
      <c r="B34" s="391" t="s">
        <v>64</v>
      </c>
      <c r="C34" s="613" t="s">
        <v>8</v>
      </c>
      <c r="D34" s="613" t="s">
        <v>67</v>
      </c>
      <c r="E34" s="443" t="s">
        <v>45</v>
      </c>
      <c r="F34" s="614" t="s">
        <v>459</v>
      </c>
      <c r="G34" s="215">
        <v>13000</v>
      </c>
      <c r="H34" s="215">
        <v>13000</v>
      </c>
      <c r="I34" s="472">
        <v>45383</v>
      </c>
      <c r="J34" s="443" t="str">
        <f>IF(AND(I34&gt;=$C$61,I34&lt;=$D$61),"1º Trimestre",IF(AND(I34&gt;=$C$62,I34&lt;=$D$62),"2º Trimestre",IF(AND(I34&gt;=$C$63,I34&lt;=$D$63),"3º Trimestre",IF(AND(I34&gt;=$C$64,I34&lt;=$D$64),"4º Trimestre","-"))))</f>
        <v>2º Trimestre</v>
      </c>
      <c r="K34" s="284"/>
    </row>
    <row r="35" spans="2:11" ht="60" customHeight="1" x14ac:dyDescent="0.25">
      <c r="B35" s="606" t="s">
        <v>48</v>
      </c>
      <c r="C35" s="609" t="s">
        <v>428</v>
      </c>
      <c r="D35" s="605" t="s">
        <v>435</v>
      </c>
      <c r="E35" s="428" t="s">
        <v>19</v>
      </c>
      <c r="F35" s="605" t="s">
        <v>436</v>
      </c>
      <c r="G35" s="65">
        <v>17000</v>
      </c>
      <c r="H35" s="65">
        <v>17000</v>
      </c>
      <c r="I35" s="40">
        <v>45383</v>
      </c>
      <c r="J35" s="428" t="str">
        <f>IF(AND(I35&gt;=$C$61,I35&lt;=$D$61),"1º Trimestre",IF(AND(I35&gt;=$C$62,I35&lt;=$D$62),"2º Trimestre",IF(AND(I35&gt;=$C$63,I35&lt;=$D$63),"3º Trimestre",IF(AND(I35&gt;=$C$64,I35&lt;=$D$64),"4º Trimestre","-"))))</f>
        <v>2º Trimestre</v>
      </c>
      <c r="K35" s="292"/>
    </row>
    <row r="36" spans="2:11" ht="99.95" customHeight="1" x14ac:dyDescent="0.25">
      <c r="B36" s="606" t="s">
        <v>48</v>
      </c>
      <c r="C36" s="609" t="s">
        <v>428</v>
      </c>
      <c r="D36" s="605" t="s">
        <v>437</v>
      </c>
      <c r="E36" s="428" t="s">
        <v>19</v>
      </c>
      <c r="F36" s="605" t="s">
        <v>438</v>
      </c>
      <c r="G36" s="65">
        <v>30000</v>
      </c>
      <c r="H36" s="65">
        <v>30000</v>
      </c>
      <c r="I36" s="40">
        <v>45383</v>
      </c>
      <c r="J36" s="428" t="str">
        <f>IF(AND(I36&gt;=$C$61,I36&lt;=$D$61),"1º Trimestre",IF(AND(I36&gt;=$C$62,I36&lt;=$D$62),"2º Trimestre",IF(AND(I36&gt;=$C$63,I36&lt;=$D$63),"3º Trimestre",IF(AND(I36&gt;=$C$64,I36&lt;=$D$64),"4º Trimestre","-"))))</f>
        <v>2º Trimestre</v>
      </c>
      <c r="K36" s="292"/>
    </row>
    <row r="37" spans="2:11" ht="60" customHeight="1" x14ac:dyDescent="0.25">
      <c r="B37" s="606" t="s">
        <v>506</v>
      </c>
      <c r="C37" s="609" t="s">
        <v>179</v>
      </c>
      <c r="D37" s="605" t="s">
        <v>507</v>
      </c>
      <c r="E37" s="428" t="s">
        <v>19</v>
      </c>
      <c r="F37" s="605" t="s">
        <v>508</v>
      </c>
      <c r="G37" s="65">
        <v>268304.81</v>
      </c>
      <c r="H37" s="65">
        <v>258304.81</v>
      </c>
      <c r="I37" s="40">
        <v>45408</v>
      </c>
      <c r="J37" s="428" t="str">
        <f>IF(AND(I37&gt;=$C$61,I37&lt;=$D$61),"1º Trimestre",IF(AND(I37&gt;=$C$62,I37&lt;=$D$62),"2º Trimestre",IF(AND(I37&gt;=$C$63,I37&lt;=$D$63),"3º Trimestre",IF(AND(I37&gt;=$C$64,I37&lt;=$D$64),"4º Trimestre","-"))))</f>
        <v>2º Trimestre</v>
      </c>
      <c r="K37" s="292"/>
    </row>
    <row r="38" spans="2:11" ht="99.95" customHeight="1" x14ac:dyDescent="0.25">
      <c r="B38" s="606" t="s">
        <v>195</v>
      </c>
      <c r="C38" s="609" t="s">
        <v>196</v>
      </c>
      <c r="D38" s="605" t="s">
        <v>423</v>
      </c>
      <c r="E38" s="428" t="s">
        <v>19</v>
      </c>
      <c r="F38" s="605" t="s">
        <v>424</v>
      </c>
      <c r="G38" s="65">
        <v>50608.800000000003</v>
      </c>
      <c r="H38" s="65">
        <v>16869.599999999999</v>
      </c>
      <c r="I38" s="40">
        <v>45411</v>
      </c>
      <c r="J38" s="428" t="str">
        <f>IF(AND(I38&gt;=$C$61,I38&lt;=$D$61),"1º Trimestre",IF(AND(I38&gt;=$C$62,I38&lt;=$D$62),"2º Trimestre",IF(AND(I38&gt;=$C$63,I38&lt;=$D$63),"3º Trimestre",IF(AND(I38&gt;=$C$64,I38&lt;=$D$64),"4º Trimestre","-"))))</f>
        <v>2º Trimestre</v>
      </c>
      <c r="K38" s="292"/>
    </row>
    <row r="39" spans="2:11" ht="60" customHeight="1" x14ac:dyDescent="0.25">
      <c r="B39" s="74" t="s">
        <v>64</v>
      </c>
      <c r="C39" s="609" t="s">
        <v>8</v>
      </c>
      <c r="D39" s="609" t="s">
        <v>65</v>
      </c>
      <c r="E39" s="428" t="s">
        <v>45</v>
      </c>
      <c r="F39" s="605" t="s">
        <v>66</v>
      </c>
      <c r="G39" s="65">
        <v>400</v>
      </c>
      <c r="H39" s="65">
        <v>400</v>
      </c>
      <c r="I39" s="466">
        <v>45413</v>
      </c>
      <c r="J39" s="428" t="str">
        <f>IF(AND(I39&gt;=$C$61,I39&lt;=$D$61),"1º Trimestre",IF(AND(I39&gt;=$C$62,I39&lt;=$D$62),"2º Trimestre",IF(AND(I39&gt;=$C$63,I39&lt;=$D$63),"3º Trimestre",IF(AND(I39&gt;=$C$64,I39&lt;=$D$64),"4º Trimestre","-"))))</f>
        <v>2º Trimestre</v>
      </c>
      <c r="K39" s="292"/>
    </row>
    <row r="40" spans="2:11" ht="140.1" customHeight="1" x14ac:dyDescent="0.25">
      <c r="B40" s="606" t="s">
        <v>377</v>
      </c>
      <c r="C40" s="609" t="s">
        <v>498</v>
      </c>
      <c r="D40" s="605" t="s">
        <v>499</v>
      </c>
      <c r="E40" s="428" t="s">
        <v>19</v>
      </c>
      <c r="F40" s="605" t="s">
        <v>500</v>
      </c>
      <c r="G40" s="429">
        <v>40000</v>
      </c>
      <c r="H40" s="429">
        <v>40000</v>
      </c>
      <c r="I40" s="40">
        <v>45413</v>
      </c>
      <c r="J40" s="428" t="str">
        <f>IF(AND(I40&gt;=$C$61,I40&lt;=$D$61),"1º Trimestre",IF(AND(I40&gt;=$C$62,I40&lt;=$D$62),"2º Trimestre",IF(AND(I40&gt;=$C$63,I40&lt;=$D$63),"3º Trimestre",IF(AND(I40&gt;=$C$64,I40&lt;=$D$64),"4º Trimestre","-"))))</f>
        <v>2º Trimestre</v>
      </c>
      <c r="K40" s="292"/>
    </row>
    <row r="41" spans="2:11" ht="80.099999999999994" customHeight="1" x14ac:dyDescent="0.25">
      <c r="B41" s="606" t="s">
        <v>92</v>
      </c>
      <c r="C41" s="609" t="s">
        <v>1</v>
      </c>
      <c r="D41" s="605" t="s">
        <v>693</v>
      </c>
      <c r="E41" s="428" t="s">
        <v>19</v>
      </c>
      <c r="F41" s="605" t="s">
        <v>694</v>
      </c>
      <c r="G41" s="429">
        <v>3180</v>
      </c>
      <c r="H41" s="429">
        <v>3402.6</v>
      </c>
      <c r="I41" s="40">
        <v>45420</v>
      </c>
      <c r="J41" s="428" t="str">
        <f>IF(AND(I41&gt;=$C$61,I41&lt;=$D$61),"1º Trimestre",IF(AND(I41&gt;=$C$62,I41&lt;=$D$62),"2º Trimestre",IF(AND(I41&gt;=$C$63,I41&lt;=$D$63),"3º Trimestre",IF(AND(I41&gt;=$C$64,I41&lt;=$D$64),"4º Trimestre","-"))))</f>
        <v>2º Trimestre</v>
      </c>
      <c r="K41" s="292"/>
    </row>
    <row r="42" spans="2:11" ht="99.95" customHeight="1" x14ac:dyDescent="0.25">
      <c r="B42" s="606" t="s">
        <v>92</v>
      </c>
      <c r="C42" s="609" t="s">
        <v>1</v>
      </c>
      <c r="D42" s="605" t="s">
        <v>129</v>
      </c>
      <c r="E42" s="428" t="s">
        <v>19</v>
      </c>
      <c r="F42" s="605" t="s">
        <v>94</v>
      </c>
      <c r="G42" s="65">
        <v>22250</v>
      </c>
      <c r="H42" s="65">
        <v>22250</v>
      </c>
      <c r="I42" s="466">
        <v>45444</v>
      </c>
      <c r="J42" s="428" t="str">
        <f>IF(AND(I42&gt;=$C$61,I42&lt;=$D$61),"1º Trimestre",IF(AND(I42&gt;=$C$62,I42&lt;=$D$62),"2º Trimestre",IF(AND(I42&gt;=$C$63,I42&lt;=$D$63),"3º Trimestre",IF(AND(I42&gt;=$C$64,I42&lt;=$D$64),"4º Trimestre","-"))))</f>
        <v>2º Trimestre</v>
      </c>
      <c r="K42" s="292"/>
    </row>
    <row r="43" spans="2:11" ht="99.95" customHeight="1" x14ac:dyDescent="0.25">
      <c r="B43" s="606" t="s">
        <v>413</v>
      </c>
      <c r="C43" s="609" t="s">
        <v>179</v>
      </c>
      <c r="D43" s="605" t="s">
        <v>414</v>
      </c>
      <c r="E43" s="428" t="s">
        <v>19</v>
      </c>
      <c r="F43" s="605" t="s">
        <v>415</v>
      </c>
      <c r="G43" s="65">
        <v>22390</v>
      </c>
      <c r="H43" s="65">
        <v>22390</v>
      </c>
      <c r="I43" s="40">
        <v>45449</v>
      </c>
      <c r="J43" s="428" t="str">
        <f>IF(AND(I43&gt;=$C$61,I43&lt;=$D$61),"1º Trimestre",IF(AND(I43&gt;=$C$62,I43&lt;=$D$62),"2º Trimestre",IF(AND(I43&gt;=$C$63,I43&lt;=$D$63),"3º Trimestre",IF(AND(I43&gt;=$C$64,I43&lt;=$D$64),"4º Trimestre","-"))))</f>
        <v>2º Trimestre</v>
      </c>
      <c r="K43" s="292"/>
    </row>
    <row r="44" spans="2:11" ht="99.95" customHeight="1" thickBot="1" x14ac:dyDescent="0.3">
      <c r="B44" s="606" t="s">
        <v>191</v>
      </c>
      <c r="C44" s="609" t="s">
        <v>428</v>
      </c>
      <c r="D44" s="605" t="s">
        <v>429</v>
      </c>
      <c r="E44" s="428" t="s">
        <v>19</v>
      </c>
      <c r="F44" s="605" t="s">
        <v>430</v>
      </c>
      <c r="G44" s="65">
        <v>136608</v>
      </c>
      <c r="H44" s="65">
        <v>136608</v>
      </c>
      <c r="I44" s="40">
        <v>45464</v>
      </c>
      <c r="J44" s="428" t="str">
        <f>IF(AND(I44&gt;=$C$61,I44&lt;=$D$61),"1º Trimestre",IF(AND(I44&gt;=$C$62,I44&lt;=$D$62),"2º Trimestre",IF(AND(I44&gt;=$C$63,I44&lt;=$D$63),"3º Trimestre",IF(AND(I44&gt;=$C$64,I44&lt;=$D$64),"4º Trimestre","-"))))</f>
        <v>2º Trimestre</v>
      </c>
      <c r="K44" s="292"/>
    </row>
    <row r="45" spans="2:11" ht="60" customHeight="1" x14ac:dyDescent="0.25">
      <c r="B45" s="392" t="s">
        <v>10</v>
      </c>
      <c r="C45" s="619" t="s">
        <v>9</v>
      </c>
      <c r="D45" s="623" t="s">
        <v>380</v>
      </c>
      <c r="E45" s="456" t="s">
        <v>19</v>
      </c>
      <c r="F45" s="623" t="s">
        <v>381</v>
      </c>
      <c r="G45" s="217">
        <v>1320</v>
      </c>
      <c r="H45" s="217">
        <v>1320</v>
      </c>
      <c r="I45" s="241">
        <v>45495</v>
      </c>
      <c r="J45" s="456" t="str">
        <f>IF(AND(I45&gt;=$C$61,I45&lt;=$D$61),"1º Trimestre",IF(AND(I45&gt;=$C$62,I45&lt;=$D$62),"2º Trimestre",IF(AND(I45&gt;=$C$63,I45&lt;=$D$63),"3º Trimestre",IF(AND(I45&gt;=$C$64,I45&lt;=$D$64),"4º Trimestre","-"))))</f>
        <v>3º Trimestre</v>
      </c>
      <c r="K45" s="385"/>
    </row>
    <row r="46" spans="2:11" ht="200.1" customHeight="1" x14ac:dyDescent="0.25">
      <c r="B46" s="622" t="s">
        <v>377</v>
      </c>
      <c r="C46" s="620" t="s">
        <v>498</v>
      </c>
      <c r="D46" s="624" t="s">
        <v>387</v>
      </c>
      <c r="E46" s="457" t="s">
        <v>19</v>
      </c>
      <c r="F46" s="624" t="s">
        <v>388</v>
      </c>
      <c r="G46" s="218">
        <v>4200</v>
      </c>
      <c r="H46" s="218">
        <v>50000</v>
      </c>
      <c r="I46" s="10">
        <v>45516</v>
      </c>
      <c r="J46" s="457" t="str">
        <f>IF(AND(I46&gt;=$C$61,I46&lt;=$D$61),"1º Trimestre",IF(AND(I46&gt;=$C$62,I46&lt;=$D$62),"2º Trimestre",IF(AND(I46&gt;=$C$63,I46&lt;=$D$63),"3º Trimestre",IF(AND(I46&gt;=$C$64,I46&lt;=$D$64),"4º Trimestre","-"))))</f>
        <v>3º Trimestre</v>
      </c>
      <c r="K46" s="377"/>
    </row>
    <row r="47" spans="2:11" ht="120" customHeight="1" x14ac:dyDescent="0.25">
      <c r="B47" s="622" t="s">
        <v>92</v>
      </c>
      <c r="C47" s="620" t="s">
        <v>1</v>
      </c>
      <c r="D47" s="624" t="s">
        <v>389</v>
      </c>
      <c r="E47" s="457" t="s">
        <v>19</v>
      </c>
      <c r="F47" s="624" t="s">
        <v>390</v>
      </c>
      <c r="G47" s="218">
        <v>94987</v>
      </c>
      <c r="H47" s="218">
        <v>94987.44</v>
      </c>
      <c r="I47" s="10">
        <v>45525</v>
      </c>
      <c r="J47" s="457" t="str">
        <f>IF(AND(I47&gt;=$C$61,I47&lt;=$D$61),"1º Trimestre",IF(AND(I47&gt;=$C$62,I47&lt;=$D$62),"2º Trimestre",IF(AND(I47&gt;=$C$63,I47&lt;=$D$63),"3º Trimestre",IF(AND(I47&gt;=$C$64,I47&lt;=$D$64),"4º Trimestre","-"))))</f>
        <v>3º Trimestre</v>
      </c>
      <c r="K47" s="377"/>
    </row>
    <row r="48" spans="2:11" ht="120" customHeight="1" thickBot="1" x14ac:dyDescent="0.3">
      <c r="B48" s="196" t="s">
        <v>195</v>
      </c>
      <c r="C48" s="197" t="s">
        <v>196</v>
      </c>
      <c r="D48" s="631" t="s">
        <v>418</v>
      </c>
      <c r="E48" s="197" t="s">
        <v>19</v>
      </c>
      <c r="F48" s="631" t="s">
        <v>417</v>
      </c>
      <c r="G48" s="469">
        <v>95160.94</v>
      </c>
      <c r="H48" s="469">
        <v>95160.94</v>
      </c>
      <c r="I48" s="383">
        <v>45565</v>
      </c>
      <c r="J48" s="197" t="str">
        <f>IF(AND(I48&gt;=$C$61,I48&lt;=$D$61),"1º Trimestre",IF(AND(I48&gt;=$C$62,I48&lt;=$D$62),"2º Trimestre",IF(AND(I48&gt;=$C$63,I48&lt;=$D$63),"3º Trimestre",IF(AND(I48&gt;=$C$64,I48&lt;=$D$64),"4º Trimestre","-"))))</f>
        <v>3º Trimestre</v>
      </c>
      <c r="K48" s="384"/>
    </row>
    <row r="49" spans="2:13" ht="99.95" customHeight="1" x14ac:dyDescent="0.25">
      <c r="B49" s="612" t="s">
        <v>36</v>
      </c>
      <c r="C49" s="613" t="s">
        <v>292</v>
      </c>
      <c r="D49" s="614" t="s">
        <v>379</v>
      </c>
      <c r="E49" s="443" t="s">
        <v>19</v>
      </c>
      <c r="F49" s="614" t="s">
        <v>319</v>
      </c>
      <c r="G49" s="215">
        <v>19003.2</v>
      </c>
      <c r="H49" s="215">
        <v>19003.2</v>
      </c>
      <c r="I49" s="36">
        <v>45566</v>
      </c>
      <c r="J49" s="443" t="str">
        <f>IF(AND(I49&gt;=$C$61,I49&lt;=$D$61),"1º Trimestre",IF(AND(I49&gt;=$C$62,I49&lt;=$D$62),"2º Trimestre",IF(AND(I49&gt;=$C$63,I49&lt;=$D$63),"3º Trimestre",IF(AND(I49&gt;=$C$64,I49&lt;=$D$64),"4º Trimestre","-"))))</f>
        <v>4º Trimestre</v>
      </c>
      <c r="K49" s="284"/>
    </row>
    <row r="50" spans="2:13" ht="120" customHeight="1" x14ac:dyDescent="0.25">
      <c r="B50" s="606" t="s">
        <v>195</v>
      </c>
      <c r="C50" s="609" t="s">
        <v>196</v>
      </c>
      <c r="D50" s="605" t="s">
        <v>416</v>
      </c>
      <c r="E50" s="428" t="s">
        <v>19</v>
      </c>
      <c r="F50" s="605" t="s">
        <v>417</v>
      </c>
      <c r="G50" s="65">
        <v>143787</v>
      </c>
      <c r="H50" s="65">
        <v>143787</v>
      </c>
      <c r="I50" s="40">
        <v>45590</v>
      </c>
      <c r="J50" s="428" t="str">
        <f>IF(AND(I50&gt;=$C$61,I50&lt;=$D$61),"1º Trimestre",IF(AND(I50&gt;=$C$62,I50&lt;=$D$62),"2º Trimestre",IF(AND(I50&gt;=$C$63,I50&lt;=$D$63),"3º Trimestre",IF(AND(I50&gt;=$C$64,I50&lt;=$D$64),"4º Trimestre","-"))))</f>
        <v>4º Trimestre</v>
      </c>
      <c r="K50" s="292"/>
    </row>
    <row r="51" spans="2:13" ht="140.1" customHeight="1" x14ac:dyDescent="0.25">
      <c r="B51" s="606" t="s">
        <v>36</v>
      </c>
      <c r="C51" s="609" t="s">
        <v>292</v>
      </c>
      <c r="D51" s="605" t="s">
        <v>378</v>
      </c>
      <c r="E51" s="428" t="s">
        <v>19</v>
      </c>
      <c r="F51" s="605" t="s">
        <v>319</v>
      </c>
      <c r="G51" s="65">
        <v>23642.42</v>
      </c>
      <c r="H51" s="65">
        <v>23642.42</v>
      </c>
      <c r="I51" s="40">
        <v>45596</v>
      </c>
      <c r="J51" s="428" t="str">
        <f>IF(AND(I51&gt;=$C$61,I51&lt;=$D$61),"1º Trimestre",IF(AND(I51&gt;=$C$62,I51&lt;=$D$62),"2º Trimestre",IF(AND(I51&gt;=$C$63,I51&lt;=$D$63),"3º Trimestre",IF(AND(I51&gt;=$C$64,I51&lt;=$D$64),"4º Trimestre","-"))))</f>
        <v>4º Trimestre</v>
      </c>
      <c r="K51" s="292"/>
    </row>
    <row r="52" spans="2:13" ht="159.94999999999999" customHeight="1" x14ac:dyDescent="0.25">
      <c r="B52" s="606" t="s">
        <v>5</v>
      </c>
      <c r="C52" s="605" t="s">
        <v>4</v>
      </c>
      <c r="D52" s="605" t="s">
        <v>383</v>
      </c>
      <c r="E52" s="428" t="s">
        <v>19</v>
      </c>
      <c r="F52" s="605" t="s">
        <v>384</v>
      </c>
      <c r="G52" s="65">
        <v>266390.75</v>
      </c>
      <c r="H52" s="65">
        <v>266390.75</v>
      </c>
      <c r="I52" s="40">
        <v>45608</v>
      </c>
      <c r="J52" s="428" t="str">
        <f>IF(AND(I52&gt;=$C$61,I52&lt;=$D$61),"1º Trimestre",IF(AND(I52&gt;=$C$62,I52&lt;=$D$62),"2º Trimestre",IF(AND(I52&gt;=$C$63,I52&lt;=$D$63),"3º Trimestre",IF(AND(I52&gt;=$C$64,I52&lt;=$D$64),"4º Trimestre","-"))))</f>
        <v>4º Trimestre</v>
      </c>
      <c r="K52" s="292"/>
      <c r="M52" s="14"/>
    </row>
    <row r="53" spans="2:13" ht="159.94999999999999" customHeight="1" x14ac:dyDescent="0.25">
      <c r="B53" s="606" t="s">
        <v>377</v>
      </c>
      <c r="C53" s="609" t="s">
        <v>498</v>
      </c>
      <c r="D53" s="605" t="s">
        <v>376</v>
      </c>
      <c r="E53" s="428" t="s">
        <v>19</v>
      </c>
      <c r="F53" s="605" t="s">
        <v>375</v>
      </c>
      <c r="G53" s="65">
        <v>1059375</v>
      </c>
      <c r="H53" s="65">
        <v>1300000</v>
      </c>
      <c r="I53" s="40">
        <v>45620</v>
      </c>
      <c r="J53" s="428" t="str">
        <f>IF(AND(I53&gt;=$C$61,I53&lt;=$D$61),"1º Trimestre",IF(AND(I53&gt;=$C$62,I53&lt;=$D$62),"2º Trimestre",IF(AND(I53&gt;=$C$63,I53&lt;=$D$63),"3º Trimestre",IF(AND(I53&gt;=$C$64,I53&lt;=$D$64),"4º Trimestre","-"))))</f>
        <v>4º Trimestre</v>
      </c>
      <c r="K53" s="292"/>
    </row>
    <row r="54" spans="2:13" ht="120" customHeight="1" x14ac:dyDescent="0.25">
      <c r="B54" s="606" t="s">
        <v>92</v>
      </c>
      <c r="C54" s="609" t="s">
        <v>1</v>
      </c>
      <c r="D54" s="605" t="s">
        <v>393</v>
      </c>
      <c r="E54" s="428" t="s">
        <v>19</v>
      </c>
      <c r="F54" s="605" t="s">
        <v>394</v>
      </c>
      <c r="G54" s="65">
        <v>25550</v>
      </c>
      <c r="H54" s="65">
        <v>7875.78</v>
      </c>
      <c r="I54" s="40">
        <v>45639</v>
      </c>
      <c r="J54" s="428" t="str">
        <f>IF(AND(I54&gt;=$C$61,I54&lt;=$D$61),"1º Trimestre",IF(AND(I54&gt;=$C$62,I54&lt;=$D$62),"2º Trimestre",IF(AND(I54&gt;=$C$63,I54&lt;=$D$63),"3º Trimestre",IF(AND(I54&gt;=$C$64,I54&lt;=$D$64),"4º Trimestre","-"))))</f>
        <v>4º Trimestre</v>
      </c>
      <c r="K54" s="292"/>
    </row>
    <row r="55" spans="2:13" ht="140.1" customHeight="1" x14ac:dyDescent="0.25">
      <c r="B55" s="606" t="s">
        <v>5</v>
      </c>
      <c r="C55" s="605" t="s">
        <v>4</v>
      </c>
      <c r="D55" s="605" t="s">
        <v>385</v>
      </c>
      <c r="E55" s="428" t="s">
        <v>19</v>
      </c>
      <c r="F55" s="605" t="s">
        <v>386</v>
      </c>
      <c r="G55" s="65">
        <v>402334.99</v>
      </c>
      <c r="H55" s="65">
        <v>402334.99</v>
      </c>
      <c r="I55" s="40">
        <v>45645</v>
      </c>
      <c r="J55" s="428" t="str">
        <f>IF(AND(I55&gt;=$C$61,I55&lt;=$D$61),"1º Trimestre",IF(AND(I55&gt;=$C$62,I55&lt;=$D$62),"2º Trimestre",IF(AND(I55&gt;=$C$63,I55&lt;=$D$63),"3º Trimestre",IF(AND(I55&gt;=$C$64,I55&lt;=$D$64),"4º Trimestre","-"))))</f>
        <v>4º Trimestre</v>
      </c>
      <c r="K55" s="292"/>
    </row>
    <row r="56" spans="2:13" ht="260.10000000000002" customHeight="1" x14ac:dyDescent="0.25">
      <c r="B56" s="604" t="s">
        <v>92</v>
      </c>
      <c r="C56" s="602" t="s">
        <v>1</v>
      </c>
      <c r="D56" s="600" t="s">
        <v>399</v>
      </c>
      <c r="E56" s="416" t="s">
        <v>19</v>
      </c>
      <c r="F56" s="600" t="s">
        <v>400</v>
      </c>
      <c r="G56" s="468">
        <v>35000</v>
      </c>
      <c r="H56" s="468">
        <v>40000</v>
      </c>
      <c r="I56" s="236">
        <v>45646</v>
      </c>
      <c r="J56" s="416" t="str">
        <f>IF(AND(I56&gt;=$C$61,I56&lt;=$D$61),"1º Trimestre",IF(AND(I56&gt;=$C$62,I56&lt;=$D$62),"2º Trimestre",IF(AND(I56&gt;=$C$63,I56&lt;=$D$63),"3º Trimestre",IF(AND(I56&gt;=$C$64,I56&lt;=$D$64),"4º Trimestre","-"))))</f>
        <v>4º Trimestre</v>
      </c>
      <c r="K56" s="286"/>
    </row>
    <row r="57" spans="2:13" ht="120.75" customHeight="1" thickBot="1" x14ac:dyDescent="0.3">
      <c r="B57" s="608" t="s">
        <v>92</v>
      </c>
      <c r="C57" s="610" t="s">
        <v>1</v>
      </c>
      <c r="D57" s="607" t="s">
        <v>740</v>
      </c>
      <c r="E57" s="432" t="s">
        <v>19</v>
      </c>
      <c r="F57" s="607" t="s">
        <v>400</v>
      </c>
      <c r="G57" s="54">
        <v>36000</v>
      </c>
      <c r="H57" s="54">
        <v>36000</v>
      </c>
      <c r="I57" s="390">
        <v>45646</v>
      </c>
      <c r="J57" s="432" t="str">
        <f>IF(AND(I57&gt;=$C$61,I57&lt;=$D$61),"1º Trimestre",IF(AND(I57&gt;=$C$62,I57&lt;=$D$62),"2º Trimestre",IF(AND(I57&gt;=$C$63,I57&lt;=$D$63),"3º Trimestre",IF(AND(I57&gt;=$C$64,I57&lt;=$D$64),"4º Trimestre","-"))))</f>
        <v>4º Trimestre</v>
      </c>
      <c r="K57" s="285"/>
    </row>
    <row r="58" spans="2:13" ht="20.100000000000001" customHeight="1" x14ac:dyDescent="0.3">
      <c r="E58" s="2"/>
      <c r="G58" s="256">
        <f>SUM(G4:G57)</f>
        <v>5891232.8499999996</v>
      </c>
      <c r="H58" s="256">
        <f>SUM(H4:H57)</f>
        <v>5599541.0200000005</v>
      </c>
    </row>
    <row r="59" spans="2:13" ht="20.100000000000001" customHeight="1" thickBot="1" x14ac:dyDescent="0.3">
      <c r="E59" s="2"/>
    </row>
    <row r="60" spans="2:13" ht="20.100000000000001" customHeight="1" thickBot="1" x14ac:dyDescent="0.3">
      <c r="B60" s="647"/>
      <c r="C60" s="666" t="s">
        <v>530</v>
      </c>
      <c r="D60" s="649" t="s">
        <v>531</v>
      </c>
      <c r="E60" s="5"/>
    </row>
    <row r="61" spans="2:13" ht="20.100000000000001" customHeight="1" x14ac:dyDescent="0.25">
      <c r="B61" s="667" t="s">
        <v>526</v>
      </c>
      <c r="C61" s="651">
        <v>45292</v>
      </c>
      <c r="D61" s="652">
        <v>45382</v>
      </c>
    </row>
    <row r="62" spans="2:13" ht="20.100000000000001" customHeight="1" x14ac:dyDescent="0.25">
      <c r="B62" s="650" t="s">
        <v>527</v>
      </c>
      <c r="C62" s="653">
        <v>45383</v>
      </c>
      <c r="D62" s="654">
        <v>45473</v>
      </c>
    </row>
    <row r="63" spans="2:13" ht="20.100000000000001" customHeight="1" x14ac:dyDescent="0.25">
      <c r="B63" s="650" t="s">
        <v>528</v>
      </c>
      <c r="C63" s="653">
        <v>45474</v>
      </c>
      <c r="D63" s="654">
        <v>45565</v>
      </c>
    </row>
    <row r="64" spans="2:13" ht="20.100000000000001" customHeight="1" thickBot="1" x14ac:dyDescent="0.3">
      <c r="B64" s="655" t="s">
        <v>529</v>
      </c>
      <c r="C64" s="656">
        <v>45566</v>
      </c>
      <c r="D64" s="657">
        <v>45657</v>
      </c>
    </row>
  </sheetData>
  <sheetProtection algorithmName="SHA-512" hashValue="q1QsD8EAg4EhO2FqyVF6kJXJGExqUzZ1MHIgraKleqsYNY0aNddzfYVZjqw2FbCf6PopFKLQfhm+dtanIDSXcw==" saltValue="GVbH50doJLt2xHBp9+wpfQ==" spinCount="100000" sheet="1" objects="1" scenarios="1" selectLockedCells="1"/>
  <sortState ref="B3:I43">
    <sortCondition ref="I43"/>
  </sortState>
  <mergeCells count="1">
    <mergeCell ref="B2:K2"/>
  </mergeCells>
  <pageMargins left="0.511811024" right="0.511811024" top="0.78740157499999996" bottom="0.78740157499999996" header="0.31496062000000002" footer="0.3149606200000000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3"/>
  <sheetViews>
    <sheetView showGridLines="0" zoomScale="80" zoomScaleNormal="80" workbookViewId="0">
      <selection activeCell="F141" sqref="F141"/>
    </sheetView>
  </sheetViews>
  <sheetFormatPr defaultRowHeight="15" x14ac:dyDescent="0.25"/>
  <cols>
    <col min="1" max="1" width="3.7109375" customWidth="1"/>
    <col min="2" max="3" width="23.7109375" customWidth="1"/>
    <col min="4" max="4" width="50.7109375" customWidth="1"/>
    <col min="5" max="5" width="23.7109375" customWidth="1"/>
    <col min="6" max="6" width="90.7109375" customWidth="1"/>
    <col min="7" max="7" width="30.7109375" customWidth="1"/>
    <col min="8" max="8" width="27.7109375" customWidth="1"/>
    <col min="9" max="9" width="27.7109375" style="2" customWidth="1"/>
    <col min="10" max="11" width="15.7109375" customWidth="1"/>
  </cols>
  <sheetData>
    <row r="1" spans="2:11" ht="15" customHeight="1" thickBot="1" x14ac:dyDescent="0.3"/>
    <row r="2" spans="2:11" ht="39.950000000000003" customHeight="1" thickBot="1" x14ac:dyDescent="0.3">
      <c r="B2" s="870" t="s">
        <v>102</v>
      </c>
      <c r="C2" s="871"/>
      <c r="D2" s="871"/>
      <c r="E2" s="871"/>
      <c r="F2" s="871"/>
      <c r="G2" s="871"/>
      <c r="H2" s="871"/>
      <c r="I2" s="871"/>
      <c r="J2" s="871"/>
      <c r="K2" s="872"/>
    </row>
    <row r="3" spans="2:11" ht="39.950000000000003" customHeight="1" thickBot="1" x14ac:dyDescent="0.3">
      <c r="B3" s="149" t="s">
        <v>11</v>
      </c>
      <c r="C3" s="150" t="s">
        <v>0</v>
      </c>
      <c r="D3" s="150" t="s">
        <v>12</v>
      </c>
      <c r="E3" s="150" t="s">
        <v>13</v>
      </c>
      <c r="F3" s="150" t="s">
        <v>14</v>
      </c>
      <c r="G3" s="150" t="s">
        <v>15</v>
      </c>
      <c r="H3" s="150" t="s">
        <v>620</v>
      </c>
      <c r="I3" s="150" t="s">
        <v>31</v>
      </c>
      <c r="J3" s="150" t="s">
        <v>532</v>
      </c>
      <c r="K3" s="152" t="s">
        <v>621</v>
      </c>
    </row>
    <row r="4" spans="2:11" ht="105" customHeight="1" x14ac:dyDescent="0.25">
      <c r="B4" s="459" t="s">
        <v>92</v>
      </c>
      <c r="C4" s="456" t="s">
        <v>1</v>
      </c>
      <c r="D4" s="623" t="s">
        <v>741</v>
      </c>
      <c r="E4" s="456" t="s">
        <v>19</v>
      </c>
      <c r="F4" s="623" t="s">
        <v>767</v>
      </c>
      <c r="G4" s="55">
        <v>100000</v>
      </c>
      <c r="H4" s="217">
        <v>100000</v>
      </c>
      <c r="I4" s="454">
        <v>45444</v>
      </c>
      <c r="J4" s="456" t="str">
        <f>IF(AND(I4&gt;=$C$10,I4&lt;=$D$10),"1º Trimestre",IF(AND(I4&gt;=$C$11,I4&lt;=$D$11),"2º Trimestre",IF(AND(D4I4&gt;=$C$12,I4&lt;=$D$12),"3º Trimestre",IF(AND(I4&gt;=$C$13,I4&lt;=$D$13),"4º Trimestre","-"))))</f>
        <v>2º Trimestre</v>
      </c>
      <c r="K4" s="385"/>
    </row>
    <row r="5" spans="2:11" ht="108.75" customHeight="1" x14ac:dyDescent="0.25">
      <c r="B5" s="114" t="s">
        <v>92</v>
      </c>
      <c r="C5" s="448" t="s">
        <v>1</v>
      </c>
      <c r="D5" s="315" t="s">
        <v>176</v>
      </c>
      <c r="E5" s="448" t="s">
        <v>19</v>
      </c>
      <c r="F5" s="315" t="s">
        <v>93</v>
      </c>
      <c r="G5" s="263">
        <v>150000</v>
      </c>
      <c r="H5" s="233">
        <v>150000</v>
      </c>
      <c r="I5" s="452">
        <v>45444</v>
      </c>
      <c r="J5" s="448" t="str">
        <f>IF(AND(I5&gt;=$C$10,I5&lt;=$D$10),"1º Trimestre",IF(AND(I5&gt;=$C$11,I5&lt;=$D$11),"2º Trimestre",IF(AND(I5&gt;=$C$12,I5&lt;=$D$12),"3º Trimestre",IF(AND(I5&gt;=$C$13,I5&lt;=$D$13),"4º Trimestre","-"))))</f>
        <v>2º Trimestre</v>
      </c>
      <c r="K5" s="265"/>
    </row>
    <row r="6" spans="2:11" ht="97.5" customHeight="1" thickBot="1" x14ac:dyDescent="0.3">
      <c r="B6" s="32" t="s">
        <v>92</v>
      </c>
      <c r="C6" s="449" t="s">
        <v>1</v>
      </c>
      <c r="D6" s="240" t="s">
        <v>127</v>
      </c>
      <c r="E6" s="449" t="s">
        <v>19</v>
      </c>
      <c r="F6" s="240" t="s">
        <v>96</v>
      </c>
      <c r="G6" s="261">
        <v>50000</v>
      </c>
      <c r="H6" s="235">
        <v>50000</v>
      </c>
      <c r="I6" s="453">
        <v>45473</v>
      </c>
      <c r="J6" s="449" t="str">
        <f>IF(AND(I6&gt;=$C$10,I6&lt;=$D$10),"1º Trimestre",IF(AND(I6&gt;=$C$11,I6&lt;=$D$11),"2º Trimestre",IF(AND(I6&gt;=$C$12,I6&lt;=$D$12),"3º Trimestre",IF(AND(I6&gt;=$C$13,I6&lt;=$D$13),"4º Trimestre","-"))))</f>
        <v>2º Trimestre</v>
      </c>
      <c r="K6" s="258"/>
    </row>
    <row r="7" spans="2:11" ht="20.100000000000001" customHeight="1" x14ac:dyDescent="0.3">
      <c r="B7" s="8"/>
      <c r="C7" s="7"/>
      <c r="G7" s="264">
        <f>SUM(G4:G6)</f>
        <v>300000</v>
      </c>
      <c r="H7" s="256">
        <f>SUM(H4:H6)</f>
        <v>300000</v>
      </c>
    </row>
    <row r="8" spans="2:11" ht="20.100000000000001" customHeight="1" thickBot="1" x14ac:dyDescent="0.3"/>
    <row r="9" spans="2:11" ht="20.100000000000001" customHeight="1" thickBot="1" x14ac:dyDescent="0.3">
      <c r="B9" s="647"/>
      <c r="C9" s="666" t="s">
        <v>530</v>
      </c>
      <c r="D9" s="649" t="s">
        <v>531</v>
      </c>
    </row>
    <row r="10" spans="2:11" ht="20.100000000000001" customHeight="1" x14ac:dyDescent="0.25">
      <c r="B10" s="667" t="s">
        <v>526</v>
      </c>
      <c r="C10" s="651">
        <v>45292</v>
      </c>
      <c r="D10" s="652">
        <v>45382</v>
      </c>
    </row>
    <row r="11" spans="2:11" ht="20.100000000000001" customHeight="1" x14ac:dyDescent="0.25">
      <c r="B11" s="650" t="s">
        <v>527</v>
      </c>
      <c r="C11" s="653">
        <v>45383</v>
      </c>
      <c r="D11" s="654">
        <v>45473</v>
      </c>
    </row>
    <row r="12" spans="2:11" ht="20.100000000000001" customHeight="1" x14ac:dyDescent="0.25">
      <c r="B12" s="650" t="s">
        <v>528</v>
      </c>
      <c r="C12" s="653">
        <v>45474</v>
      </c>
      <c r="D12" s="654">
        <v>45565</v>
      </c>
    </row>
    <row r="13" spans="2:11" ht="20.100000000000001" customHeight="1" thickBot="1" x14ac:dyDescent="0.3">
      <c r="B13" s="655" t="s">
        <v>529</v>
      </c>
      <c r="C13" s="656">
        <v>45566</v>
      </c>
      <c r="D13" s="657">
        <v>45657</v>
      </c>
    </row>
  </sheetData>
  <sheetProtection algorithmName="SHA-512" hashValue="WtW0REAaqA8qpM/+THQj7mfeP4oLB6vtMUGAYBAxXv8XSGwNjaPCOXXZ2DXNFOZKTETb1B/HGqEkGSh/bpOoHA==" saltValue="A0rfOIW89bVZm8ngJxCNxg==" spinCount="100000" sheet="1" objects="1" scenarios="1" selectLockedCells="1"/>
  <mergeCells count="1">
    <mergeCell ref="B2:K2"/>
  </mergeCells>
  <pageMargins left="0.511811024" right="0.511811024" top="0.78740157499999996" bottom="0.78740157499999996" header="0.31496062000000002" footer="0.31496062000000002"/>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9"/>
  <sheetViews>
    <sheetView showGridLines="0" zoomScale="80" zoomScaleNormal="80" workbookViewId="0">
      <selection activeCell="F90" sqref="F90"/>
    </sheetView>
  </sheetViews>
  <sheetFormatPr defaultRowHeight="15" x14ac:dyDescent="0.25"/>
  <cols>
    <col min="1" max="1" width="3.7109375" customWidth="1"/>
    <col min="2" max="3" width="23.7109375" customWidth="1"/>
    <col min="4" max="4" width="50.7109375" customWidth="1"/>
    <col min="5" max="5" width="23.7109375" style="5" customWidth="1"/>
    <col min="6" max="6" width="90.7109375" customWidth="1"/>
    <col min="7" max="7" width="30.7109375" style="17" customWidth="1"/>
    <col min="8" max="8" width="27.7109375" style="17" customWidth="1"/>
    <col min="9" max="9" width="27.7109375" customWidth="1"/>
    <col min="10" max="11" width="15.7109375" customWidth="1"/>
  </cols>
  <sheetData>
    <row r="1" spans="2:11" ht="15" customHeight="1" thickBot="1" x14ac:dyDescent="0.3"/>
    <row r="2" spans="2:11" ht="39.950000000000003" customHeight="1" thickBot="1" x14ac:dyDescent="0.3">
      <c r="B2" s="870" t="s">
        <v>770</v>
      </c>
      <c r="C2" s="871"/>
      <c r="D2" s="871"/>
      <c r="E2" s="871"/>
      <c r="F2" s="871"/>
      <c r="G2" s="871"/>
      <c r="H2" s="871"/>
      <c r="I2" s="871"/>
      <c r="J2" s="871"/>
      <c r="K2" s="872"/>
    </row>
    <row r="3" spans="2:11" ht="39.950000000000003" customHeight="1" thickBot="1" x14ac:dyDescent="0.3">
      <c r="B3" s="149" t="s">
        <v>11</v>
      </c>
      <c r="C3" s="150" t="s">
        <v>0</v>
      </c>
      <c r="D3" s="150" t="s">
        <v>12</v>
      </c>
      <c r="E3" s="150" t="s">
        <v>13</v>
      </c>
      <c r="F3" s="150" t="s">
        <v>14</v>
      </c>
      <c r="G3" s="150" t="s">
        <v>15</v>
      </c>
      <c r="H3" s="150" t="s">
        <v>620</v>
      </c>
      <c r="I3" s="150" t="s">
        <v>31</v>
      </c>
      <c r="J3" s="150" t="s">
        <v>532</v>
      </c>
      <c r="K3" s="152" t="s">
        <v>621</v>
      </c>
    </row>
    <row r="4" spans="2:11" ht="60.75" customHeight="1" x14ac:dyDescent="0.25">
      <c r="B4" s="353" t="s">
        <v>137</v>
      </c>
      <c r="C4" s="257" t="s">
        <v>138</v>
      </c>
      <c r="D4" s="257" t="s">
        <v>148</v>
      </c>
      <c r="E4" s="257" t="s">
        <v>19</v>
      </c>
      <c r="F4" s="257" t="s">
        <v>139</v>
      </c>
      <c r="G4" s="305">
        <v>14889.28</v>
      </c>
      <c r="H4" s="956">
        <v>112200.66</v>
      </c>
      <c r="I4" s="953">
        <v>45337</v>
      </c>
      <c r="J4" s="881" t="str">
        <f>IF(AND(I4&gt;=$C$16,I4&lt;=$D$16),"1º Trimestre",IF(AND(I4&gt;=$C$17,I4&lt;=$D$17),"2º Trimestre",IF(AND(I4&gt;=$C$18,I4&lt;=$D$18),"3º Trimestre",IF(AND(I4&gt;=$C$19,I4&lt;=$D$19),"4º Trimestre","-"))))</f>
        <v>1º Trimestre</v>
      </c>
      <c r="K4" s="259"/>
    </row>
    <row r="5" spans="2:11" ht="60" customHeight="1" x14ac:dyDescent="0.25">
      <c r="B5" s="114" t="s">
        <v>137</v>
      </c>
      <c r="C5" s="315" t="s">
        <v>138</v>
      </c>
      <c r="D5" s="315" t="s">
        <v>147</v>
      </c>
      <c r="E5" s="315" t="s">
        <v>19</v>
      </c>
      <c r="F5" s="315" t="s">
        <v>139</v>
      </c>
      <c r="G5" s="304">
        <v>14889.28</v>
      </c>
      <c r="H5" s="957"/>
      <c r="I5" s="954"/>
      <c r="J5" s="882"/>
      <c r="K5" s="265"/>
    </row>
    <row r="6" spans="2:11" ht="99.95" customHeight="1" x14ac:dyDescent="0.25">
      <c r="B6" s="114" t="s">
        <v>137</v>
      </c>
      <c r="C6" s="315" t="s">
        <v>138</v>
      </c>
      <c r="D6" s="315" t="s">
        <v>146</v>
      </c>
      <c r="E6" s="315" t="s">
        <v>19</v>
      </c>
      <c r="F6" s="315" t="s">
        <v>139</v>
      </c>
      <c r="G6" s="304">
        <v>11730.14</v>
      </c>
      <c r="H6" s="957"/>
      <c r="I6" s="954"/>
      <c r="J6" s="882"/>
      <c r="K6" s="265"/>
    </row>
    <row r="7" spans="2:11" ht="80.099999999999994" customHeight="1" x14ac:dyDescent="0.25">
      <c r="B7" s="114" t="s">
        <v>137</v>
      </c>
      <c r="C7" s="315" t="s">
        <v>138</v>
      </c>
      <c r="D7" s="315" t="s">
        <v>140</v>
      </c>
      <c r="E7" s="315" t="s">
        <v>19</v>
      </c>
      <c r="F7" s="315" t="s">
        <v>139</v>
      </c>
      <c r="G7" s="304">
        <v>12822.91</v>
      </c>
      <c r="H7" s="957"/>
      <c r="I7" s="954"/>
      <c r="J7" s="882"/>
      <c r="K7" s="265"/>
    </row>
    <row r="8" spans="2:11" ht="80.099999999999994" customHeight="1" x14ac:dyDescent="0.25">
      <c r="B8" s="114" t="s">
        <v>137</v>
      </c>
      <c r="C8" s="315" t="s">
        <v>138</v>
      </c>
      <c r="D8" s="315" t="s">
        <v>766</v>
      </c>
      <c r="E8" s="315" t="s">
        <v>19</v>
      </c>
      <c r="F8" s="315" t="s">
        <v>139</v>
      </c>
      <c r="G8" s="304">
        <v>6398.25</v>
      </c>
      <c r="H8" s="957"/>
      <c r="I8" s="954"/>
      <c r="J8" s="882"/>
      <c r="K8" s="265"/>
    </row>
    <row r="9" spans="2:11" ht="80.099999999999994" customHeight="1" x14ac:dyDescent="0.25">
      <c r="B9" s="114" t="s">
        <v>137</v>
      </c>
      <c r="C9" s="315" t="s">
        <v>138</v>
      </c>
      <c r="D9" s="315" t="s">
        <v>144</v>
      </c>
      <c r="E9" s="315" t="s">
        <v>19</v>
      </c>
      <c r="F9" s="315" t="s">
        <v>139</v>
      </c>
      <c r="G9" s="304">
        <v>10663.78</v>
      </c>
      <c r="H9" s="957"/>
      <c r="I9" s="954"/>
      <c r="J9" s="882"/>
      <c r="K9" s="265"/>
    </row>
    <row r="10" spans="2:11" ht="80.099999999999994" customHeight="1" x14ac:dyDescent="0.25">
      <c r="B10" s="114" t="s">
        <v>137</v>
      </c>
      <c r="C10" s="315" t="s">
        <v>138</v>
      </c>
      <c r="D10" s="315" t="s">
        <v>143</v>
      </c>
      <c r="E10" s="315" t="s">
        <v>19</v>
      </c>
      <c r="F10" s="315" t="s">
        <v>139</v>
      </c>
      <c r="G10" s="304">
        <v>10663.77</v>
      </c>
      <c r="H10" s="957"/>
      <c r="I10" s="954"/>
      <c r="J10" s="882"/>
      <c r="K10" s="265"/>
    </row>
    <row r="11" spans="2:11" ht="80.099999999999994" customHeight="1" x14ac:dyDescent="0.25">
      <c r="B11" s="114" t="s">
        <v>137</v>
      </c>
      <c r="C11" s="315" t="s">
        <v>138</v>
      </c>
      <c r="D11" s="315" t="s">
        <v>142</v>
      </c>
      <c r="E11" s="315" t="s">
        <v>19</v>
      </c>
      <c r="F11" s="315" t="s">
        <v>139</v>
      </c>
      <c r="G11" s="304">
        <v>10663.78</v>
      </c>
      <c r="H11" s="957"/>
      <c r="I11" s="954"/>
      <c r="J11" s="882"/>
      <c r="K11" s="265"/>
    </row>
    <row r="12" spans="2:11" ht="99.95" customHeight="1" thickBot="1" x14ac:dyDescent="0.3">
      <c r="B12" s="32" t="s">
        <v>137</v>
      </c>
      <c r="C12" s="240" t="s">
        <v>138</v>
      </c>
      <c r="D12" s="240" t="s">
        <v>141</v>
      </c>
      <c r="E12" s="240" t="s">
        <v>19</v>
      </c>
      <c r="F12" s="240" t="s">
        <v>139</v>
      </c>
      <c r="G12" s="306">
        <v>11730.14</v>
      </c>
      <c r="H12" s="958"/>
      <c r="I12" s="955"/>
      <c r="J12" s="883"/>
      <c r="K12" s="258"/>
    </row>
    <row r="13" spans="2:11" ht="20.100000000000001" customHeight="1" x14ac:dyDescent="0.25">
      <c r="B13" s="8"/>
      <c r="C13" s="8"/>
      <c r="D13" s="8"/>
      <c r="E13" s="446"/>
      <c r="F13" s="8"/>
      <c r="G13" s="307">
        <f>SUM(G4:G12)</f>
        <v>104451.33</v>
      </c>
      <c r="H13" s="308">
        <f>SUM(H4:H12)</f>
        <v>112200.66</v>
      </c>
    </row>
    <row r="14" spans="2:11" ht="20.100000000000001" customHeight="1" thickBot="1" x14ac:dyDescent="0.3">
      <c r="B14" s="8"/>
      <c r="C14" s="8"/>
      <c r="D14" s="8"/>
      <c r="E14" s="446"/>
      <c r="F14" s="8"/>
      <c r="G14" s="24"/>
      <c r="H14" s="24"/>
    </row>
    <row r="15" spans="2:11" ht="20.100000000000001" customHeight="1" thickBot="1" x14ac:dyDescent="0.3">
      <c r="B15" s="647"/>
      <c r="C15" s="666" t="s">
        <v>530</v>
      </c>
      <c r="D15" s="649" t="s">
        <v>531</v>
      </c>
      <c r="E15" s="446"/>
      <c r="F15" s="8"/>
      <c r="G15" s="24"/>
      <c r="H15" s="24"/>
    </row>
    <row r="16" spans="2:11" ht="20.100000000000001" customHeight="1" x14ac:dyDescent="0.25">
      <c r="B16" s="667" t="s">
        <v>526</v>
      </c>
      <c r="C16" s="651">
        <v>45292</v>
      </c>
      <c r="D16" s="652">
        <v>45382</v>
      </c>
      <c r="E16" s="446"/>
      <c r="F16" s="8"/>
      <c r="G16" s="24"/>
      <c r="H16" s="24"/>
    </row>
    <row r="17" spans="2:8" ht="20.100000000000001" customHeight="1" x14ac:dyDescent="0.25">
      <c r="B17" s="650" t="s">
        <v>527</v>
      </c>
      <c r="C17" s="653">
        <v>45383</v>
      </c>
      <c r="D17" s="654">
        <v>45473</v>
      </c>
      <c r="E17" s="446"/>
      <c r="F17" s="8"/>
      <c r="G17" s="24"/>
      <c r="H17" s="24"/>
    </row>
    <row r="18" spans="2:8" ht="20.100000000000001" customHeight="1" x14ac:dyDescent="0.25">
      <c r="B18" s="650" t="s">
        <v>528</v>
      </c>
      <c r="C18" s="653">
        <v>45474</v>
      </c>
      <c r="D18" s="654">
        <v>45565</v>
      </c>
      <c r="E18" s="446"/>
      <c r="F18" s="8"/>
      <c r="G18" s="24"/>
      <c r="H18" s="24"/>
    </row>
    <row r="19" spans="2:8" ht="20.100000000000001" customHeight="1" thickBot="1" x14ac:dyDescent="0.3">
      <c r="B19" s="655" t="s">
        <v>529</v>
      </c>
      <c r="C19" s="656">
        <v>45566</v>
      </c>
      <c r="D19" s="657">
        <v>45657</v>
      </c>
      <c r="E19" s="446"/>
      <c r="F19" s="8"/>
      <c r="G19" s="24"/>
      <c r="H19" s="24"/>
    </row>
    <row r="20" spans="2:8" x14ac:dyDescent="0.25">
      <c r="B20" s="8"/>
      <c r="C20" s="8"/>
      <c r="D20" s="1"/>
      <c r="E20" s="446"/>
      <c r="F20" s="8"/>
      <c r="G20" s="24"/>
      <c r="H20" s="24"/>
    </row>
    <row r="21" spans="2:8" x14ac:dyDescent="0.25">
      <c r="B21" s="8"/>
      <c r="C21" s="8"/>
      <c r="D21" s="1"/>
      <c r="E21" s="446"/>
      <c r="F21" s="1"/>
      <c r="G21" s="24"/>
      <c r="H21" s="24"/>
    </row>
    <row r="22" spans="2:8" x14ac:dyDescent="0.25">
      <c r="B22" s="8"/>
      <c r="C22" s="8"/>
      <c r="D22" s="1"/>
      <c r="E22" s="446"/>
      <c r="F22" s="1"/>
      <c r="G22" s="24"/>
      <c r="H22" s="24"/>
    </row>
    <row r="23" spans="2:8" x14ac:dyDescent="0.25">
      <c r="B23" s="8"/>
      <c r="C23" s="8"/>
      <c r="D23" s="1"/>
      <c r="E23" s="446"/>
      <c r="F23" s="1"/>
      <c r="G23" s="24"/>
      <c r="H23" s="24"/>
    </row>
    <row r="24" spans="2:8" x14ac:dyDescent="0.25">
      <c r="B24" s="8"/>
      <c r="C24" s="8"/>
      <c r="D24" s="1"/>
      <c r="E24" s="446"/>
      <c r="F24" s="1"/>
      <c r="G24" s="24"/>
      <c r="H24" s="24"/>
    </row>
    <row r="25" spans="2:8" x14ac:dyDescent="0.25">
      <c r="B25" s="8"/>
      <c r="C25" s="8"/>
      <c r="D25" s="1"/>
      <c r="E25" s="446"/>
      <c r="F25" s="1"/>
      <c r="G25" s="24"/>
      <c r="H25" s="24"/>
    </row>
    <row r="26" spans="2:8" x14ac:dyDescent="0.25">
      <c r="B26" s="8"/>
      <c r="C26" s="8"/>
      <c r="D26" s="1"/>
      <c r="E26" s="446"/>
      <c r="F26" s="1"/>
      <c r="G26" s="24"/>
      <c r="H26" s="24"/>
    </row>
    <row r="27" spans="2:8" x14ac:dyDescent="0.25">
      <c r="D27" s="1"/>
      <c r="E27" s="446"/>
      <c r="F27" s="1"/>
      <c r="G27" s="24"/>
      <c r="H27" s="24"/>
    </row>
    <row r="28" spans="2:8" x14ac:dyDescent="0.25">
      <c r="D28" s="1"/>
      <c r="E28" s="446"/>
      <c r="F28" s="1"/>
      <c r="G28" s="24"/>
      <c r="H28" s="24"/>
    </row>
    <row r="29" spans="2:8" x14ac:dyDescent="0.25">
      <c r="D29" s="1"/>
      <c r="E29" s="446"/>
      <c r="F29" s="1"/>
      <c r="G29" s="24"/>
      <c r="H29" s="24"/>
    </row>
  </sheetData>
  <sheetProtection algorithmName="SHA-512" hashValue="YHyMDU8MBgXxPvoEwLfqnh2vrNRySzIGm/L7lHtBR0JKsOlvwmntWwTCGUVnP3w8YHDGMCDDAPhzOnrjGDeYug==" saltValue="ayWG8BwOMz5WgHRw9EPHrg==" spinCount="100000" sheet="1" objects="1" scenarios="1" selectLockedCells="1"/>
  <mergeCells count="4">
    <mergeCell ref="I4:I12"/>
    <mergeCell ref="B2:K2"/>
    <mergeCell ref="J4:J12"/>
    <mergeCell ref="H4:H12"/>
  </mergeCells>
  <pageMargins left="0.511811024" right="0.511811024" top="0.78740157499999996" bottom="0.78740157499999996" header="0.31496062000000002" footer="0.31496062000000002"/>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58"/>
  <sheetViews>
    <sheetView showGridLines="0" zoomScale="80" zoomScaleNormal="80" workbookViewId="0">
      <selection activeCell="F112" sqref="F112"/>
    </sheetView>
  </sheetViews>
  <sheetFormatPr defaultRowHeight="15" x14ac:dyDescent="0.25"/>
  <cols>
    <col min="1" max="1" width="3.7109375" customWidth="1"/>
    <col min="2" max="3" width="23.7109375" customWidth="1"/>
    <col min="4" max="4" width="50.7109375" style="7" customWidth="1"/>
    <col min="5" max="5" width="23.7109375" style="2" customWidth="1"/>
    <col min="6" max="6" width="90.7109375" style="7" customWidth="1"/>
    <col min="7" max="7" width="30.7109375" style="11" customWidth="1"/>
    <col min="8" max="8" width="27.7109375" style="2" customWidth="1"/>
    <col min="9" max="9" width="27.7109375" style="23" customWidth="1"/>
    <col min="10" max="11" width="15.7109375" customWidth="1"/>
    <col min="13" max="13" width="12.42578125" bestFit="1" customWidth="1"/>
    <col min="14" max="15" width="11.28515625" bestFit="1" customWidth="1"/>
  </cols>
  <sheetData>
    <row r="1" spans="2:14" ht="15" customHeight="1" thickBot="1" x14ac:dyDescent="0.3"/>
    <row r="2" spans="2:14" ht="39.950000000000003" customHeight="1" thickBot="1" x14ac:dyDescent="0.3">
      <c r="B2" s="870" t="s">
        <v>769</v>
      </c>
      <c r="C2" s="871"/>
      <c r="D2" s="871"/>
      <c r="E2" s="871"/>
      <c r="F2" s="871"/>
      <c r="G2" s="871"/>
      <c r="H2" s="871"/>
      <c r="I2" s="871"/>
      <c r="J2" s="871"/>
      <c r="K2" s="872"/>
    </row>
    <row r="3" spans="2:14" ht="39.950000000000003" customHeight="1" thickBot="1" x14ac:dyDescent="0.3">
      <c r="B3" s="149" t="s">
        <v>11</v>
      </c>
      <c r="C3" s="150" t="s">
        <v>0</v>
      </c>
      <c r="D3" s="150" t="s">
        <v>12</v>
      </c>
      <c r="E3" s="150" t="s">
        <v>13</v>
      </c>
      <c r="F3" s="150" t="s">
        <v>14</v>
      </c>
      <c r="G3" s="150" t="s">
        <v>15</v>
      </c>
      <c r="H3" s="150" t="s">
        <v>620</v>
      </c>
      <c r="I3" s="151" t="s">
        <v>31</v>
      </c>
      <c r="J3" s="150" t="s">
        <v>532</v>
      </c>
      <c r="K3" s="152" t="s">
        <v>621</v>
      </c>
    </row>
    <row r="4" spans="2:14" ht="60" customHeight="1" x14ac:dyDescent="0.25">
      <c r="B4" s="353" t="s">
        <v>83</v>
      </c>
      <c r="C4" s="615" t="s">
        <v>153</v>
      </c>
      <c r="D4" s="257" t="s">
        <v>290</v>
      </c>
      <c r="E4" s="251" t="s">
        <v>19</v>
      </c>
      <c r="F4" s="257" t="s">
        <v>291</v>
      </c>
      <c r="G4" s="305">
        <v>1500000</v>
      </c>
      <c r="H4" s="305">
        <v>982500</v>
      </c>
      <c r="I4" s="451">
        <v>45311</v>
      </c>
      <c r="J4" s="447" t="str">
        <f t="shared" ref="J4:J34" si="0">IF(AND(I4&gt;=$C$38,I4&lt;=$D$38),"1º Trimestre",IF(AND(I4&gt;=$C$39,I4&lt;=$D$39),"2º Trimestre",IF(AND(I4&gt;=$C$40,I4&lt;=$D$40),"3º Trimestre",IF(AND(I4&gt;=$C$41,I4&lt;=$D$41),"4º Trimestre","-"))))</f>
        <v>1º Trimestre</v>
      </c>
      <c r="K4" s="259"/>
    </row>
    <row r="5" spans="2:14" ht="60" customHeight="1" x14ac:dyDescent="0.25">
      <c r="B5" s="622" t="s">
        <v>83</v>
      </c>
      <c r="C5" s="620" t="s">
        <v>153</v>
      </c>
      <c r="D5" s="624" t="s">
        <v>274</v>
      </c>
      <c r="E5" s="457" t="s">
        <v>19</v>
      </c>
      <c r="F5" s="624" t="s">
        <v>275</v>
      </c>
      <c r="G5" s="393">
        <v>26800</v>
      </c>
      <c r="H5" s="393">
        <v>5000</v>
      </c>
      <c r="I5" s="455">
        <v>45352</v>
      </c>
      <c r="J5" s="457" t="str">
        <f t="shared" si="0"/>
        <v>1º Trimestre</v>
      </c>
      <c r="K5" s="377"/>
    </row>
    <row r="6" spans="2:14" ht="60" customHeight="1" thickBot="1" x14ac:dyDescent="0.3">
      <c r="B6" s="626" t="s">
        <v>83</v>
      </c>
      <c r="C6" s="627" t="s">
        <v>153</v>
      </c>
      <c r="D6" s="629" t="s">
        <v>736</v>
      </c>
      <c r="E6" s="461" t="s">
        <v>19</v>
      </c>
      <c r="F6" s="629" t="s">
        <v>737</v>
      </c>
      <c r="G6" s="394">
        <v>38500</v>
      </c>
      <c r="H6" s="394">
        <v>28875</v>
      </c>
      <c r="I6" s="462">
        <v>45352</v>
      </c>
      <c r="J6" s="461" t="str">
        <f t="shared" si="0"/>
        <v>1º Trimestre</v>
      </c>
      <c r="K6" s="388"/>
    </row>
    <row r="7" spans="2:14" ht="69.75" customHeight="1" x14ac:dyDescent="0.25">
      <c r="B7" s="464" t="s">
        <v>83</v>
      </c>
      <c r="C7" s="633" t="s">
        <v>153</v>
      </c>
      <c r="D7" s="601" t="s">
        <v>287</v>
      </c>
      <c r="E7" s="379" t="s">
        <v>19</v>
      </c>
      <c r="F7" s="601" t="s">
        <v>157</v>
      </c>
      <c r="G7" s="395">
        <v>29000</v>
      </c>
      <c r="H7" s="396">
        <v>27000</v>
      </c>
      <c r="I7" s="465">
        <v>45383</v>
      </c>
      <c r="J7" s="463" t="str">
        <f t="shared" si="0"/>
        <v>2º Trimestre</v>
      </c>
      <c r="K7" s="309"/>
    </row>
    <row r="8" spans="2:14" ht="60" customHeight="1" x14ac:dyDescent="0.25">
      <c r="B8" s="606" t="s">
        <v>83</v>
      </c>
      <c r="C8" s="609" t="s">
        <v>153</v>
      </c>
      <c r="D8" s="609" t="s">
        <v>172</v>
      </c>
      <c r="E8" s="49" t="s">
        <v>19</v>
      </c>
      <c r="F8" s="605" t="s">
        <v>171</v>
      </c>
      <c r="G8" s="68">
        <v>2500</v>
      </c>
      <c r="H8" s="68">
        <v>5000</v>
      </c>
      <c r="I8" s="40">
        <v>45384</v>
      </c>
      <c r="J8" s="428" t="str">
        <f t="shared" si="0"/>
        <v>2º Trimestre</v>
      </c>
      <c r="K8" s="292"/>
    </row>
    <row r="9" spans="2:14" ht="80.099999999999994" customHeight="1" x14ac:dyDescent="0.25">
      <c r="B9" s="606" t="s">
        <v>83</v>
      </c>
      <c r="C9" s="609" t="s">
        <v>153</v>
      </c>
      <c r="D9" s="605" t="s">
        <v>276</v>
      </c>
      <c r="E9" s="428" t="s">
        <v>19</v>
      </c>
      <c r="F9" s="605" t="s">
        <v>277</v>
      </c>
      <c r="G9" s="68">
        <v>16900</v>
      </c>
      <c r="H9" s="68">
        <v>18083</v>
      </c>
      <c r="I9" s="40">
        <v>45384</v>
      </c>
      <c r="J9" s="428" t="str">
        <f t="shared" si="0"/>
        <v>2º Trimestre</v>
      </c>
      <c r="K9" s="292"/>
    </row>
    <row r="10" spans="2:14" ht="60" customHeight="1" x14ac:dyDescent="0.25">
      <c r="B10" s="606" t="s">
        <v>83</v>
      </c>
      <c r="C10" s="609" t="s">
        <v>153</v>
      </c>
      <c r="D10" s="605" t="s">
        <v>702</v>
      </c>
      <c r="E10" s="428" t="s">
        <v>19</v>
      </c>
      <c r="F10" s="605" t="s">
        <v>163</v>
      </c>
      <c r="G10" s="68">
        <v>15000</v>
      </c>
      <c r="H10" s="68" t="s">
        <v>703</v>
      </c>
      <c r="I10" s="40">
        <v>45413</v>
      </c>
      <c r="J10" s="428" t="str">
        <f t="shared" si="0"/>
        <v>2º Trimestre</v>
      </c>
      <c r="K10" s="292"/>
      <c r="L10" s="959" t="s">
        <v>698</v>
      </c>
      <c r="M10" s="960"/>
      <c r="N10" s="960"/>
    </row>
    <row r="11" spans="2:14" ht="60" customHeight="1" x14ac:dyDescent="0.25">
      <c r="B11" s="606" t="s">
        <v>83</v>
      </c>
      <c r="C11" s="609" t="s">
        <v>153</v>
      </c>
      <c r="D11" s="605" t="s">
        <v>709</v>
      </c>
      <c r="E11" s="49" t="s">
        <v>19</v>
      </c>
      <c r="F11" s="605" t="s">
        <v>710</v>
      </c>
      <c r="G11" s="420">
        <v>29000</v>
      </c>
      <c r="H11" s="68">
        <v>65800</v>
      </c>
      <c r="I11" s="466">
        <v>45413</v>
      </c>
      <c r="J11" s="428" t="str">
        <f t="shared" si="0"/>
        <v>2º Trimestre</v>
      </c>
      <c r="K11" s="292"/>
    </row>
    <row r="12" spans="2:14" ht="60" customHeight="1" x14ac:dyDescent="0.25">
      <c r="B12" s="606" t="s">
        <v>83</v>
      </c>
      <c r="C12" s="609" t="s">
        <v>153</v>
      </c>
      <c r="D12" s="605" t="s">
        <v>154</v>
      </c>
      <c r="E12" s="428" t="s">
        <v>19</v>
      </c>
      <c r="F12" s="605" t="s">
        <v>155</v>
      </c>
      <c r="G12" s="68">
        <v>16000</v>
      </c>
      <c r="H12" s="68">
        <v>46060</v>
      </c>
      <c r="I12" s="40">
        <v>45444</v>
      </c>
      <c r="J12" s="428" t="str">
        <f t="shared" si="0"/>
        <v>2º Trimestre</v>
      </c>
      <c r="K12" s="292"/>
    </row>
    <row r="13" spans="2:14" ht="60" customHeight="1" x14ac:dyDescent="0.25">
      <c r="B13" s="606" t="s">
        <v>83</v>
      </c>
      <c r="C13" s="609" t="s">
        <v>153</v>
      </c>
      <c r="D13" s="605" t="s">
        <v>160</v>
      </c>
      <c r="E13" s="428" t="s">
        <v>19</v>
      </c>
      <c r="F13" s="605" t="s">
        <v>161</v>
      </c>
      <c r="G13" s="68">
        <v>3590</v>
      </c>
      <c r="H13" s="68">
        <v>3841</v>
      </c>
      <c r="I13" s="40">
        <v>45444</v>
      </c>
      <c r="J13" s="428" t="str">
        <f t="shared" si="0"/>
        <v>2º Trimestre</v>
      </c>
      <c r="K13" s="292"/>
    </row>
    <row r="14" spans="2:14" ht="99.95" customHeight="1" x14ac:dyDescent="0.25">
      <c r="B14" s="606" t="s">
        <v>83</v>
      </c>
      <c r="C14" s="609" t="s">
        <v>153</v>
      </c>
      <c r="D14" s="605" t="s">
        <v>704</v>
      </c>
      <c r="E14" s="428" t="s">
        <v>19</v>
      </c>
      <c r="F14" s="605" t="s">
        <v>163</v>
      </c>
      <c r="G14" s="68">
        <v>9360</v>
      </c>
      <c r="H14" s="68">
        <v>10015</v>
      </c>
      <c r="I14" s="40">
        <v>45444</v>
      </c>
      <c r="J14" s="428" t="str">
        <f t="shared" si="0"/>
        <v>2º Trimestre</v>
      </c>
      <c r="K14" s="292"/>
    </row>
    <row r="15" spans="2:14" ht="108" customHeight="1" x14ac:dyDescent="0.25">
      <c r="B15" s="606" t="s">
        <v>83</v>
      </c>
      <c r="C15" s="609" t="s">
        <v>153</v>
      </c>
      <c r="D15" s="605" t="s">
        <v>711</v>
      </c>
      <c r="E15" s="428" t="s">
        <v>19</v>
      </c>
      <c r="F15" s="605" t="s">
        <v>712</v>
      </c>
      <c r="G15" s="68">
        <f>2397+298703.4+3198</f>
        <v>304298.40000000002</v>
      </c>
      <c r="H15" s="68">
        <v>45418</v>
      </c>
      <c r="I15" s="40">
        <v>45471</v>
      </c>
      <c r="J15" s="428" t="str">
        <f t="shared" si="0"/>
        <v>2º Trimestre</v>
      </c>
      <c r="K15" s="292"/>
    </row>
    <row r="16" spans="2:14" ht="60" customHeight="1" x14ac:dyDescent="0.25">
      <c r="B16" s="606" t="s">
        <v>83</v>
      </c>
      <c r="C16" s="609" t="s">
        <v>153</v>
      </c>
      <c r="D16" s="605" t="s">
        <v>169</v>
      </c>
      <c r="E16" s="428" t="s">
        <v>19</v>
      </c>
      <c r="F16" s="605" t="s">
        <v>170</v>
      </c>
      <c r="G16" s="68">
        <v>20000</v>
      </c>
      <c r="H16" s="68">
        <v>21400</v>
      </c>
      <c r="I16" s="40">
        <v>45471</v>
      </c>
      <c r="J16" s="428" t="str">
        <f t="shared" si="0"/>
        <v>2º Trimestre</v>
      </c>
      <c r="K16" s="292"/>
    </row>
    <row r="17" spans="2:14" ht="60" customHeight="1" x14ac:dyDescent="0.25">
      <c r="B17" s="606" t="s">
        <v>83</v>
      </c>
      <c r="C17" s="609" t="s">
        <v>153</v>
      </c>
      <c r="D17" s="605" t="s">
        <v>265</v>
      </c>
      <c r="E17" s="428" t="s">
        <v>19</v>
      </c>
      <c r="F17" s="605" t="s">
        <v>266</v>
      </c>
      <c r="G17" s="68">
        <v>4687.2</v>
      </c>
      <c r="H17" s="68">
        <v>5015.3</v>
      </c>
      <c r="I17" s="40">
        <v>45471</v>
      </c>
      <c r="J17" s="428" t="str">
        <f t="shared" si="0"/>
        <v>2º Trimestre</v>
      </c>
      <c r="K17" s="292"/>
    </row>
    <row r="18" spans="2:14" ht="60" customHeight="1" x14ac:dyDescent="0.25">
      <c r="B18" s="606" t="s">
        <v>83</v>
      </c>
      <c r="C18" s="609" t="s">
        <v>153</v>
      </c>
      <c r="D18" s="605" t="s">
        <v>269</v>
      </c>
      <c r="E18" s="428" t="s">
        <v>19</v>
      </c>
      <c r="F18" s="605" t="s">
        <v>170</v>
      </c>
      <c r="G18" s="68">
        <v>5940</v>
      </c>
      <c r="H18" s="68">
        <v>36000</v>
      </c>
      <c r="I18" s="40">
        <v>45471</v>
      </c>
      <c r="J18" s="428" t="str">
        <f t="shared" si="0"/>
        <v>2º Trimestre</v>
      </c>
      <c r="K18" s="292"/>
    </row>
    <row r="19" spans="2:14" ht="60" customHeight="1" x14ac:dyDescent="0.25">
      <c r="B19" s="606" t="s">
        <v>83</v>
      </c>
      <c r="C19" s="609" t="s">
        <v>153</v>
      </c>
      <c r="D19" s="605" t="s">
        <v>281</v>
      </c>
      <c r="E19" s="49" t="s">
        <v>19</v>
      </c>
      <c r="F19" s="605" t="s">
        <v>170</v>
      </c>
      <c r="G19" s="420">
        <v>9960</v>
      </c>
      <c r="H19" s="68" t="s">
        <v>701</v>
      </c>
      <c r="I19" s="40">
        <v>45471</v>
      </c>
      <c r="J19" s="428" t="str">
        <f t="shared" si="0"/>
        <v>2º Trimestre</v>
      </c>
      <c r="K19" s="292"/>
    </row>
    <row r="20" spans="2:14" ht="60" customHeight="1" thickBot="1" x14ac:dyDescent="0.3">
      <c r="B20" s="604" t="s">
        <v>83</v>
      </c>
      <c r="C20" s="602" t="s">
        <v>153</v>
      </c>
      <c r="D20" s="600" t="s">
        <v>708</v>
      </c>
      <c r="E20" s="397" t="s">
        <v>19</v>
      </c>
      <c r="F20" s="600" t="s">
        <v>174</v>
      </c>
      <c r="G20" s="398">
        <v>5000</v>
      </c>
      <c r="H20" s="398">
        <v>5350</v>
      </c>
      <c r="I20" s="467">
        <v>45473</v>
      </c>
      <c r="J20" s="416" t="str">
        <f t="shared" si="0"/>
        <v>2º Trimestre</v>
      </c>
      <c r="K20" s="286"/>
    </row>
    <row r="21" spans="2:14" ht="60" customHeight="1" x14ac:dyDescent="0.25">
      <c r="B21" s="621" t="s">
        <v>83</v>
      </c>
      <c r="C21" s="619" t="s">
        <v>153</v>
      </c>
      <c r="D21" s="623" t="s">
        <v>282</v>
      </c>
      <c r="E21" s="399" t="s">
        <v>19</v>
      </c>
      <c r="F21" s="623" t="s">
        <v>707</v>
      </c>
      <c r="G21" s="400">
        <v>18970</v>
      </c>
      <c r="H21" s="401">
        <v>20297.900000000001</v>
      </c>
      <c r="I21" s="454">
        <v>45474</v>
      </c>
      <c r="J21" s="456" t="str">
        <f t="shared" si="0"/>
        <v>3º Trimestre</v>
      </c>
      <c r="K21" s="385"/>
      <c r="L21" s="961">
        <v>189700</v>
      </c>
      <c r="M21" s="962"/>
      <c r="N21" s="962"/>
    </row>
    <row r="22" spans="2:14" ht="90" customHeight="1" x14ac:dyDescent="0.25">
      <c r="B22" s="622" t="s">
        <v>83</v>
      </c>
      <c r="C22" s="620" t="s">
        <v>153</v>
      </c>
      <c r="D22" s="624" t="s">
        <v>705</v>
      </c>
      <c r="E22" s="457" t="s">
        <v>19</v>
      </c>
      <c r="F22" s="624" t="s">
        <v>168</v>
      </c>
      <c r="G22" s="393">
        <v>600</v>
      </c>
      <c r="H22" s="393">
        <v>16800</v>
      </c>
      <c r="I22" s="10">
        <v>45505</v>
      </c>
      <c r="J22" s="457" t="str">
        <f t="shared" si="0"/>
        <v>3º Trimestre</v>
      </c>
      <c r="K22" s="377"/>
    </row>
    <row r="23" spans="2:14" ht="69" customHeight="1" thickBot="1" x14ac:dyDescent="0.3">
      <c r="B23" s="196" t="s">
        <v>83</v>
      </c>
      <c r="C23" s="197" t="s">
        <v>153</v>
      </c>
      <c r="D23" s="631" t="s">
        <v>164</v>
      </c>
      <c r="E23" s="197" t="s">
        <v>19</v>
      </c>
      <c r="F23" s="631" t="s">
        <v>165</v>
      </c>
      <c r="G23" s="402">
        <v>10560</v>
      </c>
      <c r="H23" s="402">
        <v>11300</v>
      </c>
      <c r="I23" s="383">
        <v>45536</v>
      </c>
      <c r="J23" s="197" t="str">
        <f t="shared" si="0"/>
        <v>3º Trimestre</v>
      </c>
      <c r="K23" s="384"/>
    </row>
    <row r="24" spans="2:14" ht="80.099999999999994" customHeight="1" x14ac:dyDescent="0.25">
      <c r="B24" s="612" t="s">
        <v>83</v>
      </c>
      <c r="C24" s="613" t="s">
        <v>153</v>
      </c>
      <c r="D24" s="614" t="s">
        <v>706</v>
      </c>
      <c r="E24" s="283" t="s">
        <v>19</v>
      </c>
      <c r="F24" s="614" t="s">
        <v>278</v>
      </c>
      <c r="G24" s="403">
        <v>32640</v>
      </c>
      <c r="H24" s="404">
        <v>122000</v>
      </c>
      <c r="I24" s="472">
        <v>45566</v>
      </c>
      <c r="J24" s="443" t="str">
        <f t="shared" si="0"/>
        <v>4º Trimestre</v>
      </c>
      <c r="K24" s="284"/>
    </row>
    <row r="25" spans="2:14" ht="240" customHeight="1" x14ac:dyDescent="0.25">
      <c r="B25" s="606" t="s">
        <v>377</v>
      </c>
      <c r="C25" s="609" t="s">
        <v>498</v>
      </c>
      <c r="D25" s="605" t="s">
        <v>696</v>
      </c>
      <c r="E25" s="428" t="s">
        <v>19</v>
      </c>
      <c r="F25" s="605" t="s">
        <v>697</v>
      </c>
      <c r="G25" s="420">
        <v>50000</v>
      </c>
      <c r="H25" s="68">
        <v>50000</v>
      </c>
      <c r="I25" s="466">
        <v>45597</v>
      </c>
      <c r="J25" s="428" t="str">
        <f t="shared" si="0"/>
        <v>4º Trimestre</v>
      </c>
      <c r="K25" s="292"/>
    </row>
    <row r="26" spans="2:14" ht="140.1" customHeight="1" x14ac:dyDescent="0.25">
      <c r="B26" s="606" t="s">
        <v>83</v>
      </c>
      <c r="C26" s="609" t="s">
        <v>153</v>
      </c>
      <c r="D26" s="605" t="s">
        <v>156</v>
      </c>
      <c r="E26" s="428" t="s">
        <v>19</v>
      </c>
      <c r="F26" s="609" t="s">
        <v>157</v>
      </c>
      <c r="G26" s="68">
        <v>3140</v>
      </c>
      <c r="H26" s="68">
        <v>10000</v>
      </c>
      <c r="I26" s="40">
        <v>45604</v>
      </c>
      <c r="J26" s="428" t="str">
        <f t="shared" si="0"/>
        <v>4º Trimestre</v>
      </c>
      <c r="K26" s="292"/>
    </row>
    <row r="27" spans="2:14" ht="60" customHeight="1" x14ac:dyDescent="0.25">
      <c r="B27" s="606" t="s">
        <v>83</v>
      </c>
      <c r="C27" s="609" t="s">
        <v>153</v>
      </c>
      <c r="D27" s="605" t="s">
        <v>158</v>
      </c>
      <c r="E27" s="428" t="s">
        <v>19</v>
      </c>
      <c r="F27" s="605" t="s">
        <v>159</v>
      </c>
      <c r="G27" s="68">
        <v>1960.4</v>
      </c>
      <c r="H27" s="68" t="s">
        <v>703</v>
      </c>
      <c r="I27" s="40">
        <v>45604</v>
      </c>
      <c r="J27" s="428" t="str">
        <f t="shared" si="0"/>
        <v>4º Trimestre</v>
      </c>
      <c r="K27" s="292"/>
    </row>
    <row r="28" spans="2:14" ht="60" customHeight="1" x14ac:dyDescent="0.25">
      <c r="B28" s="606" t="s">
        <v>83</v>
      </c>
      <c r="C28" s="609" t="s">
        <v>153</v>
      </c>
      <c r="D28" s="605" t="s">
        <v>268</v>
      </c>
      <c r="E28" s="428" t="s">
        <v>19</v>
      </c>
      <c r="F28" s="605" t="s">
        <v>267</v>
      </c>
      <c r="G28" s="68">
        <v>4443.3</v>
      </c>
      <c r="H28" s="68">
        <v>4754</v>
      </c>
      <c r="I28" s="40">
        <v>45604</v>
      </c>
      <c r="J28" s="428" t="str">
        <f t="shared" si="0"/>
        <v>4º Trimestre</v>
      </c>
      <c r="K28" s="292"/>
    </row>
    <row r="29" spans="2:14" ht="60" customHeight="1" x14ac:dyDescent="0.25">
      <c r="B29" s="606" t="s">
        <v>83</v>
      </c>
      <c r="C29" s="609" t="s">
        <v>153</v>
      </c>
      <c r="D29" s="605" t="s">
        <v>270</v>
      </c>
      <c r="E29" s="428" t="s">
        <v>19</v>
      </c>
      <c r="F29" s="605" t="s">
        <v>271</v>
      </c>
      <c r="G29" s="68">
        <v>15800</v>
      </c>
      <c r="H29" s="68">
        <v>16909</v>
      </c>
      <c r="I29" s="40">
        <v>45604</v>
      </c>
      <c r="J29" s="428" t="str">
        <f t="shared" si="0"/>
        <v>4º Trimestre</v>
      </c>
      <c r="K29" s="292"/>
    </row>
    <row r="30" spans="2:14" ht="60" customHeight="1" x14ac:dyDescent="0.25">
      <c r="B30" s="606" t="s">
        <v>83</v>
      </c>
      <c r="C30" s="609" t="s">
        <v>153</v>
      </c>
      <c r="D30" s="605" t="s">
        <v>272</v>
      </c>
      <c r="E30" s="428" t="s">
        <v>19</v>
      </c>
      <c r="F30" s="605" t="s">
        <v>273</v>
      </c>
      <c r="G30" s="68">
        <v>3598</v>
      </c>
      <c r="H30" s="68">
        <v>3849.86</v>
      </c>
      <c r="I30" s="40">
        <v>45604</v>
      </c>
      <c r="J30" s="428" t="str">
        <f t="shared" si="0"/>
        <v>4º Trimestre</v>
      </c>
      <c r="K30" s="292"/>
    </row>
    <row r="31" spans="2:14" ht="60" customHeight="1" x14ac:dyDescent="0.25">
      <c r="B31" s="606" t="s">
        <v>83</v>
      </c>
      <c r="C31" s="609" t="s">
        <v>153</v>
      </c>
      <c r="D31" s="605" t="s">
        <v>279</v>
      </c>
      <c r="E31" s="49" t="s">
        <v>19</v>
      </c>
      <c r="F31" s="605" t="s">
        <v>280</v>
      </c>
      <c r="G31" s="420">
        <v>115000</v>
      </c>
      <c r="H31" s="68">
        <v>123050</v>
      </c>
      <c r="I31" s="466">
        <v>45604</v>
      </c>
      <c r="J31" s="428" t="str">
        <f t="shared" si="0"/>
        <v>4º Trimestre</v>
      </c>
      <c r="K31" s="292"/>
    </row>
    <row r="32" spans="2:14" ht="60" customHeight="1" x14ac:dyDescent="0.25">
      <c r="B32" s="606" t="s">
        <v>83</v>
      </c>
      <c r="C32" s="609" t="s">
        <v>153</v>
      </c>
      <c r="D32" s="605" t="s">
        <v>285</v>
      </c>
      <c r="E32" s="49" t="s">
        <v>19</v>
      </c>
      <c r="F32" s="605" t="s">
        <v>286</v>
      </c>
      <c r="G32" s="420">
        <v>27900</v>
      </c>
      <c r="H32" s="68">
        <v>3424</v>
      </c>
      <c r="I32" s="466">
        <v>45604</v>
      </c>
      <c r="J32" s="428" t="str">
        <f t="shared" si="0"/>
        <v>4º Trimestre</v>
      </c>
      <c r="K32" s="292"/>
    </row>
    <row r="33" spans="2:11" ht="60" customHeight="1" x14ac:dyDescent="0.25">
      <c r="B33" s="606" t="s">
        <v>83</v>
      </c>
      <c r="C33" s="609" t="s">
        <v>153</v>
      </c>
      <c r="D33" s="605" t="s">
        <v>732</v>
      </c>
      <c r="E33" s="49" t="s">
        <v>19</v>
      </c>
      <c r="F33" s="605" t="s">
        <v>733</v>
      </c>
      <c r="G33" s="420">
        <v>18710</v>
      </c>
      <c r="H33" s="68">
        <v>11300</v>
      </c>
      <c r="I33" s="466">
        <v>45616</v>
      </c>
      <c r="J33" s="428" t="str">
        <f t="shared" si="0"/>
        <v>4º Trimestre</v>
      </c>
      <c r="K33" s="292"/>
    </row>
    <row r="34" spans="2:11" ht="60" customHeight="1" thickBot="1" x14ac:dyDescent="0.3">
      <c r="B34" s="608" t="s">
        <v>83</v>
      </c>
      <c r="C34" s="610" t="s">
        <v>153</v>
      </c>
      <c r="D34" s="607" t="s">
        <v>734</v>
      </c>
      <c r="E34" s="51" t="s">
        <v>19</v>
      </c>
      <c r="F34" s="607" t="s">
        <v>735</v>
      </c>
      <c r="G34" s="421">
        <v>20000</v>
      </c>
      <c r="H34" s="69">
        <v>20000</v>
      </c>
      <c r="I34" s="390">
        <v>45616</v>
      </c>
      <c r="J34" s="432" t="str">
        <f t="shared" si="0"/>
        <v>4º Trimestre</v>
      </c>
      <c r="K34" s="285"/>
    </row>
    <row r="35" spans="2:11" ht="20.100000000000001" customHeight="1" x14ac:dyDescent="0.25">
      <c r="D35" s="8"/>
      <c r="E35" s="473"/>
      <c r="F35" s="8"/>
      <c r="G35" s="307">
        <f>SUM(G4:G34)</f>
        <v>2359857.2999999993</v>
      </c>
      <c r="H35" s="307">
        <f>SUM(H4:H34)</f>
        <v>1719042.06</v>
      </c>
      <c r="I35" s="13"/>
    </row>
    <row r="36" spans="2:11" ht="20.100000000000001" customHeight="1" thickBot="1" x14ac:dyDescent="0.3">
      <c r="D36" s="8"/>
      <c r="E36" s="473"/>
      <c r="F36" s="8"/>
      <c r="G36" s="18"/>
      <c r="H36" s="473"/>
      <c r="I36" s="13"/>
    </row>
    <row r="37" spans="2:11" ht="20.100000000000001" customHeight="1" thickBot="1" x14ac:dyDescent="0.35">
      <c r="B37" s="647"/>
      <c r="C37" s="666" t="s">
        <v>530</v>
      </c>
      <c r="D37" s="649" t="s">
        <v>531</v>
      </c>
      <c r="E37" s="473"/>
      <c r="F37" s="8"/>
      <c r="G37" s="18"/>
      <c r="H37" s="317"/>
      <c r="I37" s="13"/>
    </row>
    <row r="38" spans="2:11" ht="20.100000000000001" customHeight="1" x14ac:dyDescent="0.25">
      <c r="B38" s="667" t="s">
        <v>526</v>
      </c>
      <c r="C38" s="651">
        <v>45292</v>
      </c>
      <c r="D38" s="652">
        <v>45382</v>
      </c>
      <c r="E38" s="473"/>
      <c r="F38" s="8"/>
      <c r="G38" s="18"/>
      <c r="H38" s="316"/>
      <c r="I38" s="13"/>
    </row>
    <row r="39" spans="2:11" ht="20.100000000000001" customHeight="1" x14ac:dyDescent="0.25">
      <c r="B39" s="650" t="s">
        <v>527</v>
      </c>
      <c r="C39" s="653">
        <v>45383</v>
      </c>
      <c r="D39" s="654">
        <v>45473</v>
      </c>
      <c r="E39" s="473"/>
      <c r="F39" s="8"/>
      <c r="G39" s="18"/>
      <c r="H39" s="316"/>
      <c r="I39" s="13"/>
    </row>
    <row r="40" spans="2:11" ht="20.100000000000001" customHeight="1" x14ac:dyDescent="0.25">
      <c r="B40" s="650" t="s">
        <v>528</v>
      </c>
      <c r="C40" s="653">
        <v>45474</v>
      </c>
      <c r="D40" s="654">
        <v>45565</v>
      </c>
      <c r="E40" s="473"/>
      <c r="F40" s="8"/>
      <c r="G40" s="314"/>
      <c r="H40" s="316"/>
      <c r="I40" s="13"/>
    </row>
    <row r="41" spans="2:11" ht="20.100000000000001" customHeight="1" thickBot="1" x14ac:dyDescent="0.3">
      <c r="B41" s="655" t="s">
        <v>529</v>
      </c>
      <c r="C41" s="656">
        <v>45566</v>
      </c>
      <c r="D41" s="657">
        <v>45657</v>
      </c>
      <c r="E41" s="473"/>
      <c r="F41" s="8"/>
      <c r="G41" s="314"/>
      <c r="H41" s="316"/>
      <c r="I41" s="13"/>
    </row>
    <row r="42" spans="2:11" x14ac:dyDescent="0.25">
      <c r="D42" s="8"/>
      <c r="E42" s="473"/>
      <c r="F42" s="8"/>
      <c r="G42" s="18"/>
      <c r="H42" s="316"/>
      <c r="I42" s="13"/>
    </row>
    <row r="43" spans="2:11" x14ac:dyDescent="0.25">
      <c r="D43" s="8"/>
      <c r="E43" s="473"/>
      <c r="F43" s="8"/>
      <c r="G43" s="18"/>
      <c r="H43" s="316"/>
      <c r="I43" s="13"/>
    </row>
    <row r="44" spans="2:11" x14ac:dyDescent="0.25">
      <c r="D44" s="8"/>
      <c r="E44" s="473"/>
      <c r="F44" s="8"/>
      <c r="G44" s="18"/>
      <c r="H44" s="473"/>
      <c r="I44" s="13"/>
    </row>
    <row r="45" spans="2:11" x14ac:dyDescent="0.25">
      <c r="D45" s="8"/>
      <c r="E45" s="473"/>
      <c r="F45" s="8"/>
      <c r="G45" s="22"/>
      <c r="H45" s="473"/>
      <c r="I45" s="13"/>
    </row>
    <row r="46" spans="2:11" x14ac:dyDescent="0.25">
      <c r="D46" s="8"/>
      <c r="E46" s="473"/>
      <c r="F46" s="8"/>
      <c r="G46" s="18"/>
      <c r="H46" s="473"/>
      <c r="I46" s="13"/>
    </row>
    <row r="47" spans="2:11" x14ac:dyDescent="0.25">
      <c r="D47" s="8"/>
      <c r="E47" s="473"/>
      <c r="F47" s="8"/>
      <c r="G47" s="314"/>
      <c r="H47" s="473"/>
      <c r="I47" s="13"/>
    </row>
    <row r="48" spans="2:11" x14ac:dyDescent="0.25">
      <c r="D48" s="8"/>
      <c r="E48" s="473"/>
      <c r="F48" s="8"/>
      <c r="G48" s="18"/>
      <c r="H48" s="473"/>
      <c r="I48" s="13"/>
    </row>
    <row r="49" spans="4:9" x14ac:dyDescent="0.25">
      <c r="D49" s="8"/>
      <c r="E49" s="473"/>
      <c r="F49" s="8"/>
      <c r="G49" s="18"/>
      <c r="H49" s="473"/>
      <c r="I49" s="13"/>
    </row>
    <row r="50" spans="4:9" x14ac:dyDescent="0.25">
      <c r="D50" s="8"/>
      <c r="E50" s="473"/>
      <c r="F50" s="8"/>
      <c r="G50" s="18"/>
      <c r="H50" s="473"/>
      <c r="I50" s="13"/>
    </row>
    <row r="51" spans="4:9" x14ac:dyDescent="0.25">
      <c r="D51" s="8"/>
      <c r="E51" s="473"/>
      <c r="F51" s="8"/>
      <c r="G51" s="18"/>
      <c r="H51" s="473"/>
      <c r="I51" s="13"/>
    </row>
    <row r="52" spans="4:9" x14ac:dyDescent="0.25">
      <c r="D52" s="8"/>
      <c r="E52" s="473"/>
      <c r="F52" s="8"/>
      <c r="G52" s="18"/>
      <c r="H52" s="473"/>
      <c r="I52" s="13"/>
    </row>
    <row r="53" spans="4:9" x14ac:dyDescent="0.25">
      <c r="D53" s="8"/>
      <c r="E53" s="473"/>
      <c r="F53" s="8"/>
      <c r="G53" s="18"/>
      <c r="H53" s="473"/>
      <c r="I53" s="13"/>
    </row>
    <row r="54" spans="4:9" x14ac:dyDescent="0.25">
      <c r="D54" s="8"/>
      <c r="E54" s="473"/>
      <c r="F54" s="8"/>
      <c r="G54" s="18"/>
      <c r="H54" s="473"/>
      <c r="I54" s="13"/>
    </row>
    <row r="55" spans="4:9" x14ac:dyDescent="0.25">
      <c r="D55" s="8"/>
      <c r="E55" s="473"/>
      <c r="F55" s="8"/>
      <c r="G55" s="18"/>
      <c r="H55" s="473"/>
      <c r="I55" s="13"/>
    </row>
    <row r="56" spans="4:9" x14ac:dyDescent="0.25">
      <c r="D56" s="8"/>
      <c r="E56" s="473"/>
      <c r="F56" s="8"/>
      <c r="G56" s="18"/>
      <c r="H56" s="473"/>
      <c r="I56" s="13"/>
    </row>
    <row r="57" spans="4:9" x14ac:dyDescent="0.25">
      <c r="D57" s="8"/>
      <c r="E57" s="473"/>
      <c r="F57" s="8"/>
      <c r="G57" s="18"/>
      <c r="H57" s="473"/>
      <c r="I57" s="13"/>
    </row>
    <row r="58" spans="4:9" x14ac:dyDescent="0.25">
      <c r="D58" s="8"/>
      <c r="E58" s="473"/>
      <c r="F58" s="8"/>
      <c r="G58" s="18"/>
      <c r="H58" s="473"/>
      <c r="I58" s="13"/>
    </row>
    <row r="59" spans="4:9" x14ac:dyDescent="0.25">
      <c r="D59" s="8"/>
      <c r="E59" s="473"/>
      <c r="F59" s="8"/>
      <c r="G59" s="18"/>
      <c r="H59" s="473"/>
      <c r="I59" s="13"/>
    </row>
    <row r="60" spans="4:9" x14ac:dyDescent="0.25">
      <c r="D60" s="8"/>
      <c r="E60" s="473"/>
      <c r="F60" s="8"/>
      <c r="G60" s="18"/>
      <c r="H60" s="473"/>
      <c r="I60" s="13"/>
    </row>
    <row r="61" spans="4:9" x14ac:dyDescent="0.25">
      <c r="D61" s="8"/>
      <c r="E61" s="473"/>
      <c r="F61" s="8"/>
      <c r="G61" s="18"/>
      <c r="H61" s="473"/>
      <c r="I61" s="13"/>
    </row>
    <row r="62" spans="4:9" x14ac:dyDescent="0.25">
      <c r="D62" s="8"/>
      <c r="E62" s="473"/>
      <c r="F62" s="8"/>
      <c r="G62" s="18"/>
      <c r="H62" s="473"/>
      <c r="I62" s="13"/>
    </row>
    <row r="63" spans="4:9" x14ac:dyDescent="0.25">
      <c r="D63" s="8"/>
      <c r="E63" s="473"/>
      <c r="F63" s="8"/>
      <c r="G63" s="18"/>
      <c r="H63" s="473"/>
      <c r="I63" s="13"/>
    </row>
    <row r="64" spans="4:9" x14ac:dyDescent="0.25">
      <c r="D64" s="8"/>
      <c r="E64" s="473"/>
      <c r="F64" s="8"/>
      <c r="G64" s="18"/>
      <c r="H64" s="473"/>
      <c r="I64" s="13"/>
    </row>
    <row r="65" spans="4:9" x14ac:dyDescent="0.25">
      <c r="D65" s="8"/>
      <c r="E65" s="473"/>
      <c r="F65" s="8"/>
      <c r="G65" s="18"/>
      <c r="H65" s="473"/>
      <c r="I65" s="13"/>
    </row>
    <row r="66" spans="4:9" x14ac:dyDescent="0.25">
      <c r="D66" s="8"/>
      <c r="E66" s="473"/>
      <c r="F66" s="8"/>
      <c r="G66" s="18"/>
      <c r="H66" s="473"/>
      <c r="I66" s="13"/>
    </row>
    <row r="67" spans="4:9" x14ac:dyDescent="0.25">
      <c r="D67" s="8"/>
      <c r="E67" s="473"/>
      <c r="F67" s="8"/>
      <c r="G67" s="18"/>
      <c r="H67" s="473"/>
      <c r="I67" s="13"/>
    </row>
    <row r="68" spans="4:9" x14ac:dyDescent="0.25">
      <c r="D68" s="8"/>
      <c r="E68" s="473"/>
      <c r="F68" s="8"/>
      <c r="G68" s="18"/>
      <c r="H68" s="473"/>
      <c r="I68" s="13"/>
    </row>
    <row r="69" spans="4:9" x14ac:dyDescent="0.25">
      <c r="D69" s="8"/>
      <c r="E69" s="473"/>
      <c r="F69" s="8"/>
      <c r="G69" s="18"/>
      <c r="H69" s="473"/>
      <c r="I69" s="13"/>
    </row>
    <row r="70" spans="4:9" x14ac:dyDescent="0.25">
      <c r="D70" s="8"/>
      <c r="E70" s="473"/>
      <c r="F70" s="8"/>
      <c r="G70" s="18"/>
      <c r="H70" s="473"/>
      <c r="I70" s="13"/>
    </row>
    <row r="71" spans="4:9" x14ac:dyDescent="0.25">
      <c r="D71" s="8"/>
      <c r="E71" s="473"/>
      <c r="F71" s="8"/>
      <c r="G71" s="18"/>
      <c r="H71" s="473"/>
      <c r="I71" s="13"/>
    </row>
    <row r="72" spans="4:9" x14ac:dyDescent="0.25">
      <c r="D72" s="8"/>
      <c r="E72" s="473"/>
      <c r="F72" s="8"/>
      <c r="G72" s="18"/>
      <c r="H72" s="473"/>
      <c r="I72" s="13"/>
    </row>
    <row r="73" spans="4:9" x14ac:dyDescent="0.25">
      <c r="D73" s="8"/>
      <c r="E73" s="473"/>
      <c r="F73" s="8"/>
      <c r="G73" s="18"/>
      <c r="H73" s="473"/>
      <c r="I73" s="13"/>
    </row>
    <row r="74" spans="4:9" x14ac:dyDescent="0.25">
      <c r="D74" s="8"/>
      <c r="E74" s="473"/>
      <c r="F74" s="8"/>
      <c r="G74" s="18"/>
      <c r="H74" s="473"/>
      <c r="I74" s="13"/>
    </row>
    <row r="75" spans="4:9" x14ac:dyDescent="0.25">
      <c r="D75" s="8"/>
      <c r="E75" s="473"/>
      <c r="F75" s="8"/>
      <c r="G75" s="18"/>
      <c r="H75" s="473"/>
      <c r="I75" s="13"/>
    </row>
    <row r="76" spans="4:9" x14ac:dyDescent="0.25">
      <c r="D76" s="8"/>
      <c r="E76" s="473"/>
      <c r="F76" s="8"/>
      <c r="G76" s="18"/>
      <c r="H76" s="473"/>
      <c r="I76" s="13"/>
    </row>
    <row r="77" spans="4:9" x14ac:dyDescent="0.25">
      <c r="D77" s="8"/>
      <c r="E77" s="473"/>
      <c r="F77" s="8"/>
      <c r="G77" s="18"/>
      <c r="H77" s="473"/>
      <c r="I77" s="13"/>
    </row>
    <row r="78" spans="4:9" x14ac:dyDescent="0.25">
      <c r="D78" s="8"/>
      <c r="E78" s="473"/>
      <c r="F78" s="8"/>
      <c r="G78" s="18"/>
      <c r="H78" s="473"/>
      <c r="I78" s="13"/>
    </row>
    <row r="79" spans="4:9" x14ac:dyDescent="0.25">
      <c r="D79" s="8"/>
      <c r="E79" s="473"/>
      <c r="F79" s="8"/>
      <c r="G79" s="18"/>
      <c r="H79" s="473"/>
      <c r="I79" s="13"/>
    </row>
    <row r="80" spans="4:9" x14ac:dyDescent="0.25">
      <c r="D80" s="8"/>
      <c r="E80" s="473"/>
      <c r="F80" s="8"/>
      <c r="G80" s="18"/>
      <c r="H80" s="473"/>
      <c r="I80" s="13"/>
    </row>
    <row r="81" spans="4:9" x14ac:dyDescent="0.25">
      <c r="D81" s="8"/>
      <c r="E81" s="473"/>
      <c r="F81" s="8"/>
      <c r="G81" s="18"/>
      <c r="H81" s="473"/>
      <c r="I81" s="13"/>
    </row>
    <row r="82" spans="4:9" x14ac:dyDescent="0.25">
      <c r="D82" s="8"/>
      <c r="E82" s="473"/>
      <c r="F82" s="8"/>
      <c r="G82" s="18"/>
      <c r="H82" s="473"/>
      <c r="I82" s="13"/>
    </row>
    <row r="83" spans="4:9" x14ac:dyDescent="0.25">
      <c r="D83" s="8"/>
      <c r="E83" s="473"/>
      <c r="F83" s="8"/>
      <c r="G83" s="18"/>
      <c r="H83" s="473"/>
      <c r="I83" s="13"/>
    </row>
    <row r="84" spans="4:9" x14ac:dyDescent="0.25">
      <c r="D84" s="8"/>
      <c r="E84" s="473"/>
      <c r="F84" s="8"/>
      <c r="G84" s="18"/>
      <c r="H84" s="473"/>
      <c r="I84" s="13"/>
    </row>
    <row r="85" spans="4:9" x14ac:dyDescent="0.25">
      <c r="D85" s="8"/>
      <c r="E85" s="473"/>
      <c r="F85" s="8"/>
      <c r="G85" s="18"/>
      <c r="H85" s="473"/>
      <c r="I85" s="13"/>
    </row>
    <row r="86" spans="4:9" x14ac:dyDescent="0.25">
      <c r="D86" s="8"/>
      <c r="E86" s="473"/>
      <c r="F86" s="8"/>
      <c r="G86" s="18"/>
      <c r="H86" s="473"/>
      <c r="I86" s="13"/>
    </row>
    <row r="87" spans="4:9" x14ac:dyDescent="0.25">
      <c r="D87" s="8"/>
      <c r="E87" s="473"/>
      <c r="F87" s="8"/>
      <c r="G87" s="18"/>
      <c r="H87" s="473"/>
      <c r="I87" s="13"/>
    </row>
    <row r="88" spans="4:9" x14ac:dyDescent="0.25">
      <c r="D88" s="8"/>
      <c r="E88" s="473"/>
      <c r="F88" s="8"/>
      <c r="G88" s="18"/>
      <c r="H88" s="473"/>
      <c r="I88" s="13"/>
    </row>
    <row r="89" spans="4:9" x14ac:dyDescent="0.25">
      <c r="D89" s="8"/>
      <c r="E89" s="473"/>
      <c r="F89" s="8"/>
      <c r="G89" s="18"/>
      <c r="H89" s="473"/>
      <c r="I89" s="13"/>
    </row>
    <row r="90" spans="4:9" x14ac:dyDescent="0.25">
      <c r="D90" s="8"/>
      <c r="E90" s="473"/>
      <c r="F90" s="8"/>
      <c r="G90" s="18"/>
      <c r="H90" s="473"/>
      <c r="I90" s="13"/>
    </row>
    <row r="91" spans="4:9" x14ac:dyDescent="0.25">
      <c r="D91" s="8"/>
      <c r="E91" s="473"/>
      <c r="F91" s="8"/>
      <c r="G91" s="18"/>
      <c r="H91" s="473"/>
      <c r="I91" s="13"/>
    </row>
    <row r="92" spans="4:9" x14ac:dyDescent="0.25">
      <c r="D92" s="8"/>
      <c r="E92" s="473"/>
      <c r="F92" s="8"/>
      <c r="G92" s="18"/>
      <c r="H92" s="473"/>
      <c r="I92" s="13"/>
    </row>
    <row r="93" spans="4:9" x14ac:dyDescent="0.25">
      <c r="D93" s="8"/>
      <c r="E93" s="473"/>
      <c r="F93" s="8"/>
      <c r="G93" s="18"/>
      <c r="H93" s="473"/>
      <c r="I93" s="13"/>
    </row>
    <row r="94" spans="4:9" x14ac:dyDescent="0.25">
      <c r="D94" s="8"/>
      <c r="E94" s="473"/>
      <c r="F94" s="8"/>
      <c r="G94" s="18"/>
      <c r="H94" s="473"/>
      <c r="I94" s="13"/>
    </row>
    <row r="95" spans="4:9" x14ac:dyDescent="0.25">
      <c r="D95" s="8"/>
      <c r="E95" s="473"/>
      <c r="F95" s="8"/>
      <c r="G95" s="18"/>
      <c r="H95" s="473"/>
      <c r="I95" s="13"/>
    </row>
    <row r="96" spans="4:9" x14ac:dyDescent="0.25">
      <c r="D96" s="8"/>
      <c r="E96" s="473"/>
      <c r="F96" s="8"/>
      <c r="G96" s="18"/>
      <c r="H96" s="473"/>
      <c r="I96" s="13"/>
    </row>
    <row r="97" spans="4:9" x14ac:dyDescent="0.25">
      <c r="D97" s="8"/>
      <c r="E97" s="473"/>
      <c r="F97" s="8"/>
      <c r="G97" s="18"/>
      <c r="H97" s="473"/>
      <c r="I97" s="13"/>
    </row>
    <row r="98" spans="4:9" x14ac:dyDescent="0.25">
      <c r="D98" s="8"/>
      <c r="E98" s="473"/>
      <c r="F98" s="8"/>
      <c r="G98" s="18"/>
      <c r="H98" s="473"/>
      <c r="I98" s="13"/>
    </row>
    <row r="99" spans="4:9" x14ac:dyDescent="0.25">
      <c r="D99" s="8"/>
      <c r="E99" s="473"/>
      <c r="F99" s="8"/>
      <c r="G99" s="18"/>
      <c r="H99" s="473"/>
      <c r="I99" s="13"/>
    </row>
    <row r="100" spans="4:9" x14ac:dyDescent="0.25">
      <c r="D100" s="8"/>
      <c r="E100" s="473"/>
      <c r="F100" s="8"/>
      <c r="G100" s="18"/>
      <c r="H100" s="473"/>
      <c r="I100" s="13"/>
    </row>
    <row r="101" spans="4:9" x14ac:dyDescent="0.25">
      <c r="D101" s="8"/>
      <c r="E101" s="473"/>
      <c r="F101" s="8"/>
      <c r="G101" s="18"/>
      <c r="H101" s="473"/>
      <c r="I101" s="13"/>
    </row>
    <row r="102" spans="4:9" x14ac:dyDescent="0.25">
      <c r="D102" s="8"/>
      <c r="E102" s="473"/>
      <c r="F102" s="8"/>
      <c r="G102" s="18"/>
      <c r="H102" s="473"/>
      <c r="I102" s="13"/>
    </row>
    <row r="103" spans="4:9" x14ac:dyDescent="0.25">
      <c r="D103" s="8"/>
      <c r="E103" s="473"/>
      <c r="F103" s="8"/>
      <c r="G103" s="18"/>
      <c r="H103" s="473"/>
      <c r="I103" s="13"/>
    </row>
    <row r="104" spans="4:9" x14ac:dyDescent="0.25">
      <c r="D104" s="8"/>
      <c r="E104" s="473"/>
      <c r="F104" s="8"/>
      <c r="G104" s="18"/>
      <c r="H104" s="473"/>
      <c r="I104" s="13"/>
    </row>
    <row r="105" spans="4:9" x14ac:dyDescent="0.25">
      <c r="D105" s="8"/>
      <c r="E105" s="473"/>
      <c r="F105" s="8"/>
      <c r="G105" s="18"/>
      <c r="H105" s="473"/>
      <c r="I105" s="13"/>
    </row>
    <row r="106" spans="4:9" x14ac:dyDescent="0.25">
      <c r="D106" s="8"/>
      <c r="E106" s="473"/>
      <c r="F106" s="8"/>
      <c r="G106" s="18"/>
      <c r="H106" s="473"/>
      <c r="I106" s="13"/>
    </row>
    <row r="107" spans="4:9" x14ac:dyDescent="0.25">
      <c r="D107" s="8"/>
      <c r="E107" s="473"/>
      <c r="F107" s="8"/>
      <c r="G107" s="18"/>
      <c r="H107" s="473"/>
      <c r="I107" s="13"/>
    </row>
    <row r="108" spans="4:9" x14ac:dyDescent="0.25">
      <c r="D108" s="8"/>
      <c r="E108" s="473"/>
      <c r="F108" s="8"/>
      <c r="G108" s="18"/>
      <c r="H108" s="473"/>
      <c r="I108" s="13"/>
    </row>
    <row r="109" spans="4:9" x14ac:dyDescent="0.25">
      <c r="D109" s="8"/>
      <c r="E109" s="473"/>
      <c r="F109" s="8"/>
      <c r="G109" s="18"/>
      <c r="H109" s="473"/>
      <c r="I109" s="13"/>
    </row>
    <row r="110" spans="4:9" x14ac:dyDescent="0.25">
      <c r="D110" s="8"/>
      <c r="E110" s="473"/>
      <c r="F110" s="8"/>
      <c r="G110" s="18"/>
      <c r="H110" s="473"/>
      <c r="I110" s="13"/>
    </row>
    <row r="111" spans="4:9" x14ac:dyDescent="0.25">
      <c r="D111" s="8"/>
      <c r="E111" s="473"/>
      <c r="F111" s="8"/>
      <c r="G111" s="18"/>
      <c r="H111" s="473"/>
      <c r="I111" s="13"/>
    </row>
    <row r="112" spans="4:9" x14ac:dyDescent="0.25">
      <c r="D112" s="8"/>
      <c r="E112" s="473"/>
      <c r="F112" s="8"/>
      <c r="G112" s="18"/>
      <c r="H112" s="473"/>
      <c r="I112" s="13"/>
    </row>
    <row r="113" spans="4:9" x14ac:dyDescent="0.25">
      <c r="D113" s="8"/>
      <c r="E113" s="473"/>
      <c r="F113" s="8"/>
      <c r="G113" s="18"/>
      <c r="H113" s="473"/>
      <c r="I113" s="13"/>
    </row>
    <row r="114" spans="4:9" x14ac:dyDescent="0.25">
      <c r="D114" s="8"/>
      <c r="E114" s="473"/>
      <c r="F114" s="8"/>
      <c r="G114" s="18"/>
      <c r="H114" s="473"/>
      <c r="I114" s="13"/>
    </row>
    <row r="115" spans="4:9" x14ac:dyDescent="0.25">
      <c r="D115" s="8"/>
      <c r="E115" s="473"/>
      <c r="F115" s="8"/>
      <c r="G115" s="18"/>
      <c r="H115" s="473"/>
      <c r="I115" s="13"/>
    </row>
    <row r="116" spans="4:9" x14ac:dyDescent="0.25">
      <c r="D116" s="8"/>
      <c r="E116" s="473"/>
      <c r="F116" s="8"/>
      <c r="G116" s="18"/>
      <c r="H116" s="473"/>
      <c r="I116" s="13"/>
    </row>
    <row r="117" spans="4:9" x14ac:dyDescent="0.25">
      <c r="D117" s="8"/>
      <c r="E117" s="473"/>
      <c r="F117" s="8"/>
      <c r="G117" s="18"/>
      <c r="H117" s="473"/>
      <c r="I117" s="13"/>
    </row>
    <row r="118" spans="4:9" x14ac:dyDescent="0.25">
      <c r="D118" s="8"/>
      <c r="E118" s="473"/>
      <c r="F118" s="8"/>
      <c r="G118" s="18"/>
      <c r="H118" s="473"/>
      <c r="I118" s="13"/>
    </row>
    <row r="119" spans="4:9" x14ac:dyDescent="0.25">
      <c r="D119" s="8"/>
      <c r="E119" s="473"/>
      <c r="F119" s="8"/>
      <c r="G119" s="18"/>
      <c r="H119" s="473"/>
      <c r="I119" s="13"/>
    </row>
    <row r="120" spans="4:9" x14ac:dyDescent="0.25">
      <c r="D120" s="8"/>
      <c r="E120" s="473"/>
      <c r="F120" s="8"/>
      <c r="G120" s="18"/>
      <c r="H120" s="473"/>
      <c r="I120" s="13"/>
    </row>
    <row r="121" spans="4:9" x14ac:dyDescent="0.25">
      <c r="D121" s="8"/>
      <c r="E121" s="473"/>
      <c r="F121" s="8"/>
      <c r="G121" s="18"/>
      <c r="H121" s="473"/>
      <c r="I121" s="13"/>
    </row>
    <row r="122" spans="4:9" x14ac:dyDescent="0.25">
      <c r="D122" s="8"/>
      <c r="E122" s="473"/>
      <c r="F122" s="8"/>
      <c r="G122" s="18"/>
      <c r="H122" s="473"/>
      <c r="I122" s="13"/>
    </row>
    <row r="123" spans="4:9" x14ac:dyDescent="0.25">
      <c r="D123" s="8"/>
      <c r="E123" s="473"/>
      <c r="F123" s="8"/>
      <c r="G123" s="18"/>
      <c r="H123" s="473"/>
      <c r="I123" s="13"/>
    </row>
    <row r="124" spans="4:9" x14ac:dyDescent="0.25">
      <c r="D124" s="8"/>
      <c r="E124" s="473"/>
      <c r="F124" s="8"/>
      <c r="G124" s="18"/>
      <c r="H124" s="473"/>
      <c r="I124" s="13"/>
    </row>
    <row r="125" spans="4:9" x14ac:dyDescent="0.25">
      <c r="D125" s="8"/>
      <c r="E125" s="473"/>
      <c r="F125" s="8"/>
      <c r="G125" s="18"/>
      <c r="H125" s="473"/>
      <c r="I125" s="13"/>
    </row>
    <row r="126" spans="4:9" x14ac:dyDescent="0.25">
      <c r="D126" s="8"/>
      <c r="E126" s="473"/>
      <c r="F126" s="8"/>
      <c r="G126" s="18"/>
      <c r="H126" s="473"/>
      <c r="I126" s="13"/>
    </row>
    <row r="127" spans="4:9" x14ac:dyDescent="0.25">
      <c r="D127" s="8"/>
      <c r="E127" s="473"/>
      <c r="F127" s="8"/>
      <c r="G127" s="18"/>
      <c r="H127" s="473"/>
      <c r="I127" s="13"/>
    </row>
    <row r="128" spans="4:9" x14ac:dyDescent="0.25">
      <c r="D128" s="8"/>
      <c r="E128" s="473"/>
      <c r="F128" s="8"/>
      <c r="G128" s="18"/>
      <c r="H128" s="473"/>
      <c r="I128" s="13"/>
    </row>
    <row r="129" spans="4:9" x14ac:dyDescent="0.25">
      <c r="D129" s="8"/>
      <c r="E129" s="473"/>
      <c r="F129" s="8"/>
      <c r="G129" s="18"/>
      <c r="H129" s="473"/>
      <c r="I129" s="13"/>
    </row>
    <row r="130" spans="4:9" x14ac:dyDescent="0.25">
      <c r="D130" s="8"/>
      <c r="E130" s="473"/>
      <c r="F130" s="8"/>
      <c r="G130" s="18"/>
      <c r="H130" s="473"/>
      <c r="I130" s="13"/>
    </row>
    <row r="131" spans="4:9" x14ac:dyDescent="0.25">
      <c r="D131" s="8"/>
      <c r="E131" s="473"/>
      <c r="F131" s="8"/>
      <c r="G131" s="18"/>
      <c r="H131" s="473"/>
      <c r="I131" s="13"/>
    </row>
    <row r="132" spans="4:9" x14ac:dyDescent="0.25">
      <c r="D132" s="8"/>
      <c r="E132" s="473"/>
      <c r="F132" s="8"/>
      <c r="G132" s="18"/>
      <c r="H132" s="473"/>
      <c r="I132" s="13"/>
    </row>
    <row r="133" spans="4:9" x14ac:dyDescent="0.25">
      <c r="D133" s="8"/>
      <c r="E133" s="473"/>
      <c r="F133" s="8"/>
      <c r="G133" s="18"/>
      <c r="H133" s="473"/>
      <c r="I133" s="13"/>
    </row>
    <row r="134" spans="4:9" x14ac:dyDescent="0.25">
      <c r="D134" s="8"/>
      <c r="E134" s="473"/>
      <c r="F134" s="8"/>
      <c r="G134" s="18"/>
      <c r="H134" s="473"/>
      <c r="I134" s="13"/>
    </row>
    <row r="135" spans="4:9" x14ac:dyDescent="0.25">
      <c r="D135" s="8"/>
      <c r="E135" s="473"/>
      <c r="F135" s="8"/>
      <c r="G135" s="18"/>
      <c r="H135" s="473"/>
      <c r="I135" s="13"/>
    </row>
    <row r="136" spans="4:9" x14ac:dyDescent="0.25">
      <c r="D136" s="8"/>
      <c r="E136" s="473"/>
      <c r="F136" s="8"/>
      <c r="G136" s="18"/>
      <c r="H136" s="473"/>
      <c r="I136" s="13"/>
    </row>
    <row r="137" spans="4:9" x14ac:dyDescent="0.25">
      <c r="D137" s="8"/>
      <c r="E137" s="473"/>
      <c r="F137" s="8"/>
      <c r="G137" s="18"/>
      <c r="H137" s="473"/>
      <c r="I137" s="13"/>
    </row>
    <row r="138" spans="4:9" x14ac:dyDescent="0.25">
      <c r="D138" s="8"/>
      <c r="E138" s="473"/>
      <c r="F138" s="8"/>
      <c r="G138" s="18"/>
      <c r="H138" s="473"/>
      <c r="I138" s="13"/>
    </row>
    <row r="139" spans="4:9" x14ac:dyDescent="0.25">
      <c r="D139" s="8"/>
      <c r="E139" s="473"/>
      <c r="F139" s="8"/>
      <c r="G139" s="18"/>
      <c r="H139" s="473"/>
      <c r="I139" s="13"/>
    </row>
    <row r="140" spans="4:9" x14ac:dyDescent="0.25">
      <c r="D140" s="8"/>
      <c r="E140" s="473"/>
      <c r="F140" s="8"/>
      <c r="G140" s="18"/>
      <c r="H140" s="473"/>
      <c r="I140" s="13"/>
    </row>
    <row r="141" spans="4:9" x14ac:dyDescent="0.25">
      <c r="D141" s="8"/>
      <c r="E141" s="473"/>
      <c r="F141" s="8"/>
      <c r="G141" s="18"/>
      <c r="H141" s="473"/>
      <c r="I141" s="13"/>
    </row>
    <row r="142" spans="4:9" x14ac:dyDescent="0.25">
      <c r="D142" s="8"/>
      <c r="E142" s="473"/>
      <c r="F142" s="8"/>
      <c r="G142" s="18"/>
      <c r="H142" s="473"/>
      <c r="I142" s="13"/>
    </row>
    <row r="143" spans="4:9" x14ac:dyDescent="0.25">
      <c r="D143" s="8"/>
      <c r="E143" s="473"/>
      <c r="F143" s="8"/>
      <c r="G143" s="18"/>
      <c r="H143" s="473"/>
      <c r="I143" s="13"/>
    </row>
    <row r="144" spans="4:9" x14ac:dyDescent="0.25">
      <c r="D144" s="8"/>
      <c r="E144" s="473"/>
      <c r="F144" s="8"/>
      <c r="G144" s="18"/>
      <c r="H144" s="473"/>
      <c r="I144" s="13"/>
    </row>
    <row r="145" spans="4:9" x14ac:dyDescent="0.25">
      <c r="D145" s="8"/>
      <c r="E145" s="473"/>
      <c r="F145" s="8"/>
      <c r="G145" s="18"/>
      <c r="H145" s="473"/>
      <c r="I145" s="13"/>
    </row>
    <row r="146" spans="4:9" x14ac:dyDescent="0.25">
      <c r="D146" s="8"/>
      <c r="E146" s="473"/>
      <c r="F146" s="8"/>
      <c r="G146" s="18"/>
      <c r="H146" s="473"/>
      <c r="I146" s="13"/>
    </row>
    <row r="147" spans="4:9" x14ac:dyDescent="0.25">
      <c r="D147" s="8"/>
      <c r="E147" s="473"/>
      <c r="F147" s="8"/>
      <c r="G147" s="18"/>
      <c r="H147" s="473"/>
      <c r="I147" s="13"/>
    </row>
    <row r="148" spans="4:9" x14ac:dyDescent="0.25">
      <c r="D148" s="8"/>
      <c r="E148" s="473"/>
      <c r="F148" s="8"/>
      <c r="G148" s="18"/>
      <c r="H148" s="473"/>
      <c r="I148" s="13"/>
    </row>
    <row r="149" spans="4:9" x14ac:dyDescent="0.25">
      <c r="D149" s="8"/>
      <c r="E149" s="473"/>
      <c r="F149" s="8"/>
      <c r="G149" s="18"/>
      <c r="H149" s="473"/>
      <c r="I149" s="13"/>
    </row>
    <row r="150" spans="4:9" x14ac:dyDescent="0.25">
      <c r="D150" s="8"/>
      <c r="E150" s="473"/>
      <c r="F150" s="8"/>
      <c r="G150" s="18"/>
      <c r="H150" s="473"/>
      <c r="I150" s="13"/>
    </row>
    <row r="151" spans="4:9" x14ac:dyDescent="0.25">
      <c r="D151" s="8"/>
      <c r="E151" s="473"/>
      <c r="F151" s="8"/>
      <c r="G151" s="18"/>
      <c r="H151" s="473"/>
      <c r="I151" s="13"/>
    </row>
    <row r="152" spans="4:9" x14ac:dyDescent="0.25">
      <c r="D152" s="8"/>
      <c r="E152" s="473"/>
      <c r="F152" s="8"/>
      <c r="G152" s="18"/>
      <c r="H152" s="473"/>
      <c r="I152" s="13"/>
    </row>
    <row r="153" spans="4:9" x14ac:dyDescent="0.25">
      <c r="D153" s="8"/>
      <c r="E153" s="473"/>
      <c r="F153" s="8"/>
      <c r="G153" s="18"/>
      <c r="H153" s="473"/>
      <c r="I153" s="13"/>
    </row>
    <row r="154" spans="4:9" x14ac:dyDescent="0.25">
      <c r="D154" s="8"/>
      <c r="E154" s="473"/>
      <c r="F154" s="8"/>
      <c r="G154" s="18"/>
      <c r="H154" s="473"/>
      <c r="I154" s="13"/>
    </row>
    <row r="155" spans="4:9" x14ac:dyDescent="0.25">
      <c r="D155" s="8"/>
      <c r="E155" s="473"/>
      <c r="F155" s="8"/>
      <c r="G155" s="18"/>
      <c r="H155" s="473"/>
      <c r="I155" s="13"/>
    </row>
    <row r="156" spans="4:9" x14ac:dyDescent="0.25">
      <c r="D156" s="8"/>
      <c r="E156" s="473"/>
      <c r="F156" s="8"/>
      <c r="G156" s="18"/>
      <c r="H156" s="473"/>
      <c r="I156" s="13"/>
    </row>
    <row r="157" spans="4:9" x14ac:dyDescent="0.25">
      <c r="D157" s="8"/>
      <c r="E157" s="473"/>
      <c r="F157" s="8"/>
      <c r="G157" s="18"/>
      <c r="H157" s="473"/>
      <c r="I157" s="13"/>
    </row>
    <row r="158" spans="4:9" x14ac:dyDescent="0.25">
      <c r="D158" s="8"/>
      <c r="E158" s="473"/>
      <c r="F158" s="8"/>
      <c r="G158" s="18"/>
      <c r="H158" s="473"/>
      <c r="I158" s="13"/>
    </row>
  </sheetData>
  <sheetProtection algorithmName="SHA-512" hashValue="r2Nw6nx+YMPme74wAYXNP0tnoNhwtLUlSKfx0fX4jl0lOWXWjtMqn+2+QjIL4Qexx7UZoJWQ8SILEe0xp8t2sg==" saltValue="hUqyQD8SWhDoa3MGPZZiLA==" spinCount="100000" sheet="1" objects="1" scenarios="1" selectLockedCells="1"/>
  <sortState ref="B3:I128">
    <sortCondition ref="I3:I128"/>
  </sortState>
  <mergeCells count="3">
    <mergeCell ref="B2:K2"/>
    <mergeCell ref="L10:N10"/>
    <mergeCell ref="L21:N21"/>
  </mergeCells>
  <pageMargins left="0.511811024" right="0.511811024" top="0.78740157499999996" bottom="0.78740157499999996" header="0.31496062000000002" footer="0.31496062000000002"/>
  <pageSetup paperSize="9" scale="3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7"/>
  <sheetViews>
    <sheetView showGridLines="0" zoomScale="80" zoomScaleNormal="80" workbookViewId="0">
      <selection activeCell="F62" sqref="F62"/>
    </sheetView>
  </sheetViews>
  <sheetFormatPr defaultRowHeight="15" x14ac:dyDescent="0.25"/>
  <cols>
    <col min="1" max="1" width="3.7109375" customWidth="1"/>
    <col min="2" max="3" width="23.7109375" customWidth="1"/>
    <col min="4" max="4" width="50.7109375" customWidth="1"/>
    <col min="5" max="5" width="23.7109375" customWidth="1"/>
    <col min="6" max="6" width="90.7109375" customWidth="1"/>
    <col min="7" max="7" width="30.7109375" customWidth="1"/>
    <col min="8" max="9" width="27.7109375" customWidth="1"/>
    <col min="10" max="11" width="15.7109375" customWidth="1"/>
    <col min="13" max="13" width="12.42578125" bestFit="1" customWidth="1"/>
    <col min="14" max="15" width="11.28515625" bestFit="1" customWidth="1"/>
  </cols>
  <sheetData>
    <row r="1" spans="2:11" ht="15" customHeight="1" thickBot="1" x14ac:dyDescent="0.3"/>
    <row r="2" spans="2:11" ht="39.950000000000003" customHeight="1" thickBot="1" x14ac:dyDescent="0.3">
      <c r="B2" s="870" t="s">
        <v>119</v>
      </c>
      <c r="C2" s="871"/>
      <c r="D2" s="871"/>
      <c r="E2" s="871"/>
      <c r="F2" s="871"/>
      <c r="G2" s="871"/>
      <c r="H2" s="871"/>
      <c r="I2" s="871"/>
      <c r="J2" s="871"/>
      <c r="K2" s="872"/>
    </row>
    <row r="3" spans="2:11" ht="39.950000000000003" customHeight="1" thickBot="1" x14ac:dyDescent="0.3">
      <c r="B3" s="149" t="s">
        <v>11</v>
      </c>
      <c r="C3" s="150" t="s">
        <v>0</v>
      </c>
      <c r="D3" s="150" t="s">
        <v>12</v>
      </c>
      <c r="E3" s="150" t="s">
        <v>13</v>
      </c>
      <c r="F3" s="150" t="s">
        <v>14</v>
      </c>
      <c r="G3" s="150" t="s">
        <v>15</v>
      </c>
      <c r="H3" s="150" t="s">
        <v>620</v>
      </c>
      <c r="I3" s="150" t="s">
        <v>31</v>
      </c>
      <c r="J3" s="150" t="s">
        <v>532</v>
      </c>
      <c r="K3" s="152" t="s">
        <v>621</v>
      </c>
    </row>
    <row r="4" spans="2:11" ht="46.5" customHeight="1" x14ac:dyDescent="0.25">
      <c r="B4" s="621" t="s">
        <v>6</v>
      </c>
      <c r="C4" s="619" t="s">
        <v>89</v>
      </c>
      <c r="D4" s="623" t="s">
        <v>90</v>
      </c>
      <c r="E4" s="456" t="s">
        <v>19</v>
      </c>
      <c r="F4" s="623" t="s">
        <v>91</v>
      </c>
      <c r="G4" s="405">
        <v>6000</v>
      </c>
      <c r="H4" s="405">
        <v>6000</v>
      </c>
      <c r="I4" s="241">
        <v>45352</v>
      </c>
      <c r="J4" s="456" t="str">
        <f t="shared" ref="J4:J10" si="0">IF(AND(I4&gt;=$C$14,I4&lt;=$D$14),"1º Trimestre",IF(AND(I4&gt;=$C$15,I4&lt;=$D$15),"2º Trimestre",IF(AND(I4&gt;=$C$16,I4&lt;=$D$16),"3º Trimestre",IF(AND(I4&gt;=$C$17,I4&lt;=$D$17),"4º Trimestre","-"))))</f>
        <v>1º Trimestre</v>
      </c>
      <c r="K4" s="385"/>
    </row>
    <row r="5" spans="2:11" ht="99.95" customHeight="1" thickBot="1" x14ac:dyDescent="0.3">
      <c r="B5" s="626" t="s">
        <v>92</v>
      </c>
      <c r="C5" s="627" t="s">
        <v>1</v>
      </c>
      <c r="D5" s="629" t="s">
        <v>128</v>
      </c>
      <c r="E5" s="461" t="s">
        <v>19</v>
      </c>
      <c r="F5" s="629" t="s">
        <v>95</v>
      </c>
      <c r="G5" s="378">
        <v>1990000</v>
      </c>
      <c r="H5" s="378">
        <v>2000000</v>
      </c>
      <c r="I5" s="462">
        <v>45352</v>
      </c>
      <c r="J5" s="461" t="str">
        <f t="shared" si="0"/>
        <v>1º Trimestre</v>
      </c>
      <c r="K5" s="388"/>
    </row>
    <row r="6" spans="2:11" ht="74.25" customHeight="1" x14ac:dyDescent="0.25">
      <c r="B6" s="612" t="s">
        <v>92</v>
      </c>
      <c r="C6" s="613" t="s">
        <v>1</v>
      </c>
      <c r="D6" s="614" t="s">
        <v>124</v>
      </c>
      <c r="E6" s="443" t="s">
        <v>19</v>
      </c>
      <c r="F6" s="614" t="s">
        <v>123</v>
      </c>
      <c r="G6" s="406">
        <v>99800</v>
      </c>
      <c r="H6" s="406">
        <v>100000</v>
      </c>
      <c r="I6" s="36">
        <v>45444</v>
      </c>
      <c r="J6" s="443" t="str">
        <f t="shared" si="0"/>
        <v>2º Trimestre</v>
      </c>
      <c r="K6" s="284"/>
    </row>
    <row r="7" spans="2:11" ht="85.5" customHeight="1" x14ac:dyDescent="0.25">
      <c r="B7" s="604" t="s">
        <v>92</v>
      </c>
      <c r="C7" s="602" t="s">
        <v>1</v>
      </c>
      <c r="D7" s="600" t="s">
        <v>122</v>
      </c>
      <c r="E7" s="416" t="s">
        <v>19</v>
      </c>
      <c r="F7" s="600" t="s">
        <v>97</v>
      </c>
      <c r="G7" s="468">
        <v>100000</v>
      </c>
      <c r="H7" s="468">
        <v>100000</v>
      </c>
      <c r="I7" s="236">
        <v>45444</v>
      </c>
      <c r="J7" s="416" t="str">
        <f t="shared" si="0"/>
        <v>2º Trimestre</v>
      </c>
      <c r="K7" s="286"/>
    </row>
    <row r="8" spans="2:11" ht="85.5" customHeight="1" thickBot="1" x14ac:dyDescent="0.3">
      <c r="B8" s="608" t="s">
        <v>92</v>
      </c>
      <c r="C8" s="610" t="s">
        <v>1</v>
      </c>
      <c r="D8" s="607" t="s">
        <v>738</v>
      </c>
      <c r="E8" s="432" t="s">
        <v>19</v>
      </c>
      <c r="F8" s="607" t="s">
        <v>739</v>
      </c>
      <c r="G8" s="54">
        <v>33000</v>
      </c>
      <c r="H8" s="54">
        <v>33000</v>
      </c>
      <c r="I8" s="390">
        <v>45471</v>
      </c>
      <c r="J8" s="432" t="str">
        <f t="shared" si="0"/>
        <v>2º Trimestre</v>
      </c>
      <c r="K8" s="285"/>
    </row>
    <row r="9" spans="2:11" ht="58.5" customHeight="1" thickBot="1" x14ac:dyDescent="0.3">
      <c r="B9" s="269" t="s">
        <v>92</v>
      </c>
      <c r="C9" s="270" t="s">
        <v>1</v>
      </c>
      <c r="D9" s="641" t="s">
        <v>121</v>
      </c>
      <c r="E9" s="270" t="s">
        <v>19</v>
      </c>
      <c r="F9" s="641" t="s">
        <v>101</v>
      </c>
      <c r="G9" s="407">
        <v>450000</v>
      </c>
      <c r="H9" s="407">
        <v>450000</v>
      </c>
      <c r="I9" s="272">
        <v>45536</v>
      </c>
      <c r="J9" s="270" t="str">
        <f t="shared" si="0"/>
        <v>3º Trimestre</v>
      </c>
      <c r="K9" s="273"/>
    </row>
    <row r="10" spans="2:11" ht="279.95" customHeight="1" thickBot="1" x14ac:dyDescent="0.3">
      <c r="B10" s="274" t="s">
        <v>92</v>
      </c>
      <c r="C10" s="275" t="s">
        <v>1</v>
      </c>
      <c r="D10" s="277" t="s">
        <v>742</v>
      </c>
      <c r="E10" s="275" t="s">
        <v>19</v>
      </c>
      <c r="F10" s="277" t="s">
        <v>743</v>
      </c>
      <c r="G10" s="408">
        <v>29800</v>
      </c>
      <c r="H10" s="408">
        <v>29800</v>
      </c>
      <c r="I10" s="279">
        <v>45625</v>
      </c>
      <c r="J10" s="275" t="str">
        <f t="shared" si="0"/>
        <v>4º Trimestre</v>
      </c>
      <c r="K10" s="280"/>
    </row>
    <row r="11" spans="2:11" ht="20.100000000000001" customHeight="1" x14ac:dyDescent="0.3">
      <c r="B11" s="8"/>
      <c r="C11" s="7"/>
      <c r="G11" s="256">
        <f>SUM(G4:G10)</f>
        <v>2708600</v>
      </c>
      <c r="H11" s="256">
        <f>SUM(H4:H10)</f>
        <v>2718800</v>
      </c>
    </row>
    <row r="12" spans="2:11" ht="20.100000000000001" customHeight="1" thickBot="1" x14ac:dyDescent="0.3">
      <c r="G12" s="255"/>
      <c r="H12" s="255"/>
    </row>
    <row r="13" spans="2:11" ht="20.100000000000001" customHeight="1" thickBot="1" x14ac:dyDescent="0.3">
      <c r="B13" s="647"/>
      <c r="C13" s="666" t="s">
        <v>530</v>
      </c>
      <c r="D13" s="649" t="s">
        <v>531</v>
      </c>
    </row>
    <row r="14" spans="2:11" ht="20.100000000000001" customHeight="1" x14ac:dyDescent="0.25">
      <c r="B14" s="667" t="s">
        <v>526</v>
      </c>
      <c r="C14" s="651">
        <v>45292</v>
      </c>
      <c r="D14" s="652">
        <v>45382</v>
      </c>
    </row>
    <row r="15" spans="2:11" ht="20.100000000000001" customHeight="1" x14ac:dyDescent="0.25">
      <c r="B15" s="650" t="s">
        <v>527</v>
      </c>
      <c r="C15" s="653">
        <v>45383</v>
      </c>
      <c r="D15" s="654">
        <v>45473</v>
      </c>
    </row>
    <row r="16" spans="2:11" ht="20.100000000000001" customHeight="1" x14ac:dyDescent="0.25">
      <c r="B16" s="650" t="s">
        <v>528</v>
      </c>
      <c r="C16" s="653">
        <v>45474</v>
      </c>
      <c r="D16" s="654">
        <v>45565</v>
      </c>
    </row>
    <row r="17" spans="2:4" ht="20.100000000000001" customHeight="1" thickBot="1" x14ac:dyDescent="0.3">
      <c r="B17" s="655" t="s">
        <v>529</v>
      </c>
      <c r="C17" s="656">
        <v>45566</v>
      </c>
      <c r="D17" s="657">
        <v>45657</v>
      </c>
    </row>
  </sheetData>
  <sheetProtection algorithmName="SHA-512" hashValue="60q9c4DBsVQX5huWvkqnTydmq4b5BLGmgJCFUutBLLFifYwR8GN+OgmZ4kdCjss3EbsSTHr5D65FAKcMwPBTcA==" saltValue="esjkb5bz/BWNpu3RVm/jog==" spinCount="100000" sheet="1" objects="1" scenarios="1" selectLockedCells="1"/>
  <mergeCells count="1">
    <mergeCell ref="B2:K2"/>
  </mergeCells>
  <pageMargins left="0.511811024" right="0.511811024" top="0.78740157499999996" bottom="0.78740157499999996" header="0.31496062000000002" footer="0.31496062000000002"/>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3"/>
  <sheetViews>
    <sheetView showGridLines="0" zoomScale="80" zoomScaleNormal="80" workbookViewId="0">
      <selection activeCell="F65" sqref="F65"/>
    </sheetView>
  </sheetViews>
  <sheetFormatPr defaultRowHeight="15" x14ac:dyDescent="0.25"/>
  <cols>
    <col min="1" max="1" width="3.7109375" customWidth="1"/>
    <col min="2" max="3" width="23.7109375" customWidth="1"/>
    <col min="4" max="4" width="50.7109375" customWidth="1"/>
    <col min="5" max="5" width="23.7109375" customWidth="1"/>
    <col min="6" max="6" width="90.7109375" customWidth="1"/>
    <col min="7" max="7" width="30.7109375" customWidth="1"/>
    <col min="8" max="9" width="27.7109375" customWidth="1"/>
    <col min="10" max="11" width="15.7109375" customWidth="1"/>
  </cols>
  <sheetData>
    <row r="1" spans="2:11" ht="15" customHeight="1" thickBot="1" x14ac:dyDescent="0.3"/>
    <row r="2" spans="2:11" ht="39.950000000000003" customHeight="1" thickBot="1" x14ac:dyDescent="0.3">
      <c r="B2" s="963" t="s">
        <v>439</v>
      </c>
      <c r="C2" s="964"/>
      <c r="D2" s="964"/>
      <c r="E2" s="964"/>
      <c r="F2" s="964"/>
      <c r="G2" s="964"/>
      <c r="H2" s="964"/>
      <c r="I2" s="964"/>
      <c r="J2" s="964"/>
      <c r="K2" s="965"/>
    </row>
    <row r="3" spans="2:11" ht="39.950000000000003" customHeight="1" thickBot="1" x14ac:dyDescent="0.3">
      <c r="B3" s="149" t="s">
        <v>11</v>
      </c>
      <c r="C3" s="150" t="s">
        <v>0</v>
      </c>
      <c r="D3" s="150" t="s">
        <v>12</v>
      </c>
      <c r="E3" s="150" t="s">
        <v>13</v>
      </c>
      <c r="F3" s="150" t="s">
        <v>14</v>
      </c>
      <c r="G3" s="150" t="s">
        <v>175</v>
      </c>
      <c r="H3" s="150" t="s">
        <v>620</v>
      </c>
      <c r="I3" s="150" t="s">
        <v>177</v>
      </c>
      <c r="J3" s="150" t="s">
        <v>532</v>
      </c>
      <c r="K3" s="152" t="s">
        <v>621</v>
      </c>
    </row>
    <row r="4" spans="2:11" ht="99.95" customHeight="1" x14ac:dyDescent="0.25">
      <c r="B4" s="353" t="s">
        <v>92</v>
      </c>
      <c r="C4" s="615" t="s">
        <v>1</v>
      </c>
      <c r="D4" s="623" t="s">
        <v>440</v>
      </c>
      <c r="E4" s="456" t="s">
        <v>19</v>
      </c>
      <c r="F4" s="623" t="s">
        <v>441</v>
      </c>
      <c r="G4" s="217">
        <v>1020000</v>
      </c>
      <c r="H4" s="217">
        <v>1015257.6</v>
      </c>
      <c r="I4" s="241">
        <v>45301</v>
      </c>
      <c r="J4" s="447" t="str">
        <f>IF(AND(I4&gt;=$C$10,I4&lt;=$D$10),"1º Trimestre",IF(AND(I4&gt;=$C$11,I4&lt;=$D$11),"2º Trimestre",IF(AND(I4&gt;=$C$12,I4&lt;=$D$12),"3º Trimestre",IF(AND(I4&gt;=$C$13,I4&lt;=$D$13),"4º Trimestre","-"))))</f>
        <v>1º Trimestre</v>
      </c>
      <c r="K4" s="259"/>
    </row>
    <row r="5" spans="2:11" ht="99.95" customHeight="1" x14ac:dyDescent="0.25">
      <c r="B5" s="114" t="s">
        <v>92</v>
      </c>
      <c r="C5" s="616" t="s">
        <v>1</v>
      </c>
      <c r="D5" s="624" t="s">
        <v>442</v>
      </c>
      <c r="E5" s="457" t="s">
        <v>19</v>
      </c>
      <c r="F5" s="624" t="s">
        <v>441</v>
      </c>
      <c r="G5" s="218">
        <v>162000</v>
      </c>
      <c r="H5" s="218">
        <v>162000</v>
      </c>
      <c r="I5" s="10">
        <v>45301</v>
      </c>
      <c r="J5" s="448" t="str">
        <f>IF(AND(I5&gt;=$C$10,I5&lt;=$D$10),"1º Trimestre",IF(AND(I5&gt;=$C$11,I5&lt;=$D$11),"2º Trimestre",IF(AND(I5&gt;=$C$12,I5&lt;=$D$12),"3º Trimestre",IF(AND(I5&gt;=$C$13,I5&lt;=$D$13),"4º Trimestre","-"))))</f>
        <v>1º Trimestre</v>
      </c>
      <c r="K5" s="265"/>
    </row>
    <row r="6" spans="2:11" ht="80.099999999999994" customHeight="1" thickBot="1" x14ac:dyDescent="0.3">
      <c r="B6" s="32" t="s">
        <v>413</v>
      </c>
      <c r="C6" s="634" t="s">
        <v>179</v>
      </c>
      <c r="D6" s="240" t="s">
        <v>443</v>
      </c>
      <c r="E6" s="449" t="s">
        <v>19</v>
      </c>
      <c r="F6" s="240" t="s">
        <v>444</v>
      </c>
      <c r="G6" s="235">
        <v>425000</v>
      </c>
      <c r="H6" s="235">
        <v>424667.26</v>
      </c>
      <c r="I6" s="34">
        <v>45301</v>
      </c>
      <c r="J6" s="449" t="str">
        <f>IF(AND(I6&gt;=$C$10,I6&lt;=$D$10),"1º Trimestre",IF(AND(I6&gt;=$C$11,I6&lt;=$D$11),"2º Trimestre",IF(AND(I6&gt;=$C$12,I6&lt;=$D$12),"3º Trimestre",IF(AND(I6&gt;=$C$13,I6&lt;=$D$13),"4º Trimestre","-"))))</f>
        <v>1º Trimestre</v>
      </c>
      <c r="K6" s="258"/>
    </row>
    <row r="7" spans="2:11" ht="20.100000000000001" customHeight="1" x14ac:dyDescent="0.3">
      <c r="G7" s="256">
        <f>SUM(G4:G6)</f>
        <v>1607000</v>
      </c>
      <c r="H7" s="256">
        <f>SUM(H4:H6)</f>
        <v>1601924.86</v>
      </c>
    </row>
    <row r="8" spans="2:11" ht="20.100000000000001" customHeight="1" thickBot="1" x14ac:dyDescent="0.3"/>
    <row r="9" spans="2:11" ht="20.100000000000001" customHeight="1" thickBot="1" x14ac:dyDescent="0.3">
      <c r="B9" s="647"/>
      <c r="C9" s="666" t="s">
        <v>530</v>
      </c>
      <c r="D9" s="649" t="s">
        <v>531</v>
      </c>
    </row>
    <row r="10" spans="2:11" ht="20.100000000000001" customHeight="1" x14ac:dyDescent="0.25">
      <c r="B10" s="667" t="s">
        <v>526</v>
      </c>
      <c r="C10" s="651">
        <v>45292</v>
      </c>
      <c r="D10" s="652">
        <v>45382</v>
      </c>
    </row>
    <row r="11" spans="2:11" ht="20.100000000000001" customHeight="1" x14ac:dyDescent="0.25">
      <c r="B11" s="650" t="s">
        <v>527</v>
      </c>
      <c r="C11" s="653">
        <v>45383</v>
      </c>
      <c r="D11" s="654">
        <v>45473</v>
      </c>
    </row>
    <row r="12" spans="2:11" ht="20.100000000000001" customHeight="1" x14ac:dyDescent="0.25">
      <c r="B12" s="650" t="s">
        <v>528</v>
      </c>
      <c r="C12" s="653">
        <v>45474</v>
      </c>
      <c r="D12" s="654">
        <v>45565</v>
      </c>
    </row>
    <row r="13" spans="2:11" ht="20.100000000000001" customHeight="1" thickBot="1" x14ac:dyDescent="0.3">
      <c r="B13" s="655" t="s">
        <v>529</v>
      </c>
      <c r="C13" s="656">
        <v>45566</v>
      </c>
      <c r="D13" s="657">
        <v>45657</v>
      </c>
    </row>
  </sheetData>
  <sheetProtection algorithmName="SHA-512" hashValue="+PgfsfNEVSSVXRVkZjphQzkKGsQKr68uLiUm5CnTXJN7+QaXglwdcGfCvaF2CNLq+U0LuxcKcNTKzHrPfBc+JA==" saltValue="Yiq43y8pT+PxPRNSbTga+g==" spinCount="100000" sheet="1" objects="1" scenarios="1" selectLockedCells="1"/>
  <mergeCells count="1">
    <mergeCell ref="B2:K2"/>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8:V90"/>
  <sheetViews>
    <sheetView showGridLines="0" zoomScale="90" zoomScaleNormal="90" workbookViewId="0">
      <selection activeCell="B39" sqref="B39:O39"/>
    </sheetView>
  </sheetViews>
  <sheetFormatPr defaultRowHeight="15.75" x14ac:dyDescent="0.25"/>
  <cols>
    <col min="1" max="1" width="3.7109375" style="79" customWidth="1"/>
    <col min="2" max="2" width="28.42578125" style="79" bestFit="1" customWidth="1"/>
    <col min="3" max="12" width="18.7109375" style="79" customWidth="1"/>
    <col min="13" max="15" width="25.7109375" style="79" customWidth="1"/>
    <col min="16" max="21" width="10.7109375" style="79" customWidth="1"/>
    <col min="22" max="22" width="15.28515625" style="79" bestFit="1" customWidth="1"/>
    <col min="23" max="27" width="10.7109375" style="79" customWidth="1"/>
    <col min="28" max="16384" width="9.140625" style="79"/>
  </cols>
  <sheetData>
    <row r="38" spans="2:20" ht="16.5" thickBot="1" x14ac:dyDescent="0.3"/>
    <row r="39" spans="2:20" ht="27" customHeight="1" thickBot="1" x14ac:dyDescent="0.3">
      <c r="B39" s="677" t="s">
        <v>567</v>
      </c>
      <c r="C39" s="678"/>
      <c r="D39" s="678"/>
      <c r="E39" s="678"/>
      <c r="F39" s="678"/>
      <c r="G39" s="678"/>
      <c r="H39" s="678"/>
      <c r="I39" s="678"/>
      <c r="J39" s="678"/>
      <c r="K39" s="700"/>
      <c r="L39" s="700"/>
      <c r="M39" s="700"/>
      <c r="N39" s="700"/>
      <c r="O39" s="701"/>
      <c r="Q39" s="684" t="s">
        <v>524</v>
      </c>
      <c r="R39" s="685"/>
      <c r="S39" s="684" t="s">
        <v>525</v>
      </c>
      <c r="T39" s="685"/>
    </row>
    <row r="40" spans="2:20" ht="18.75" x14ac:dyDescent="0.25">
      <c r="B40" s="96" t="s">
        <v>562</v>
      </c>
      <c r="C40" s="697" t="s">
        <v>526</v>
      </c>
      <c r="D40" s="699"/>
      <c r="E40" s="697" t="s">
        <v>527</v>
      </c>
      <c r="F40" s="699"/>
      <c r="G40" s="697" t="s">
        <v>528</v>
      </c>
      <c r="H40" s="699"/>
      <c r="I40" s="697" t="s">
        <v>529</v>
      </c>
      <c r="J40" s="698"/>
      <c r="K40" s="695" t="s">
        <v>612</v>
      </c>
      <c r="L40" s="696"/>
      <c r="M40" s="702" t="s">
        <v>569</v>
      </c>
      <c r="N40" s="703"/>
      <c r="O40" s="696"/>
      <c r="Q40" s="686"/>
      <c r="R40" s="687"/>
      <c r="S40" s="686"/>
      <c r="T40" s="687"/>
    </row>
    <row r="41" spans="2:20" ht="19.5" thickBot="1" x14ac:dyDescent="0.3">
      <c r="B41" s="319"/>
      <c r="C41" s="328" t="s">
        <v>720</v>
      </c>
      <c r="D41" s="329" t="s">
        <v>721</v>
      </c>
      <c r="E41" s="328" t="s">
        <v>720</v>
      </c>
      <c r="F41" s="329" t="s">
        <v>721</v>
      </c>
      <c r="G41" s="328" t="s">
        <v>720</v>
      </c>
      <c r="H41" s="329" t="s">
        <v>721</v>
      </c>
      <c r="I41" s="328" t="s">
        <v>720</v>
      </c>
      <c r="J41" s="329" t="s">
        <v>721</v>
      </c>
      <c r="K41" s="328" t="s">
        <v>720</v>
      </c>
      <c r="L41" s="331" t="s">
        <v>721</v>
      </c>
      <c r="M41" s="335" t="s">
        <v>720</v>
      </c>
      <c r="N41" s="332" t="s">
        <v>721</v>
      </c>
      <c r="O41" s="331" t="s">
        <v>722</v>
      </c>
      <c r="Q41" s="409"/>
      <c r="R41" s="410"/>
      <c r="S41" s="409"/>
      <c r="T41" s="410"/>
    </row>
    <row r="42" spans="2:20" ht="18.75" x14ac:dyDescent="0.25">
      <c r="B42" s="321" t="s">
        <v>523</v>
      </c>
      <c r="C42" s="324">
        <f>'1º Trimestre'!H11</f>
        <v>29889712.379999999</v>
      </c>
      <c r="D42" s="102">
        <f>'1º Trimestre'!M11</f>
        <v>0</v>
      </c>
      <c r="E42" s="327">
        <f>'2º Trimestre'!H8</f>
        <v>53361509.729999997</v>
      </c>
      <c r="F42" s="102">
        <f>'2º Trimestre'!M8</f>
        <v>0</v>
      </c>
      <c r="G42" s="324">
        <f>'3º Trimestre'!H9</f>
        <v>10894085.16</v>
      </c>
      <c r="H42" s="102">
        <f>'3º Trimestre'!M9</f>
        <v>0</v>
      </c>
      <c r="I42" s="327">
        <f>'4º Trimestre'!H8</f>
        <v>1554133.0499999998</v>
      </c>
      <c r="J42" s="101">
        <f>'4º Trimestre'!M8</f>
        <v>0</v>
      </c>
      <c r="K42" s="327">
        <f>'Sem Data'!H8</f>
        <v>0</v>
      </c>
      <c r="L42" s="102">
        <f>'Sem Data'!M8</f>
        <v>0</v>
      </c>
      <c r="M42" s="336">
        <f>C42+E42+G42+I42+K42</f>
        <v>95699440.319999993</v>
      </c>
      <c r="N42" s="333">
        <f>D42+F42+H42+J42+L42</f>
        <v>0</v>
      </c>
      <c r="O42" s="334">
        <f>M42-N42</f>
        <v>95699440.319999993</v>
      </c>
      <c r="Q42" s="680">
        <f>M42</f>
        <v>95699440.319999993</v>
      </c>
      <c r="R42" s="681"/>
      <c r="S42" s="680"/>
      <c r="T42" s="681"/>
    </row>
    <row r="43" spans="2:20" ht="18.75" x14ac:dyDescent="0.25">
      <c r="B43" s="321" t="s">
        <v>533</v>
      </c>
      <c r="C43" s="324">
        <f>'1º Trimestre'!H29</f>
        <v>3914702.2700000005</v>
      </c>
      <c r="D43" s="102">
        <f>'1º Trimestre'!M29</f>
        <v>0</v>
      </c>
      <c r="E43" s="327">
        <f>'2º Trimestre'!H16</f>
        <v>4015481.73</v>
      </c>
      <c r="F43" s="102">
        <f>'2º Trimestre'!M16</f>
        <v>0</v>
      </c>
      <c r="G43" s="324">
        <f>'3º Trimestre'!H15</f>
        <v>1051135.6100000001</v>
      </c>
      <c r="H43" s="102">
        <f>'3º Trimestre'!M15</f>
        <v>0</v>
      </c>
      <c r="I43" s="327">
        <f>'4º Trimestre'!H32</f>
        <v>2901547.52</v>
      </c>
      <c r="J43" s="101">
        <f>'4º Trimestre'!M32</f>
        <v>0</v>
      </c>
      <c r="K43" s="327">
        <f>'Sem Data'!H18</f>
        <v>1829313.8900000001</v>
      </c>
      <c r="L43" s="102">
        <f>'Sem Data'!M18</f>
        <v>0</v>
      </c>
      <c r="M43" s="336">
        <f t="shared" ref="M43:M63" si="0">C43+E43+G43+I43+K43</f>
        <v>13712181.02</v>
      </c>
      <c r="N43" s="333">
        <f t="shared" ref="N43:N63" si="1">D43+F43+H43+J43+L43</f>
        <v>0</v>
      </c>
      <c r="O43" s="334">
        <f t="shared" ref="O43:O63" si="2">M43-N43</f>
        <v>13712181.02</v>
      </c>
      <c r="Q43" s="682"/>
      <c r="R43" s="683"/>
      <c r="S43" s="682">
        <f>M43</f>
        <v>13712181.02</v>
      </c>
      <c r="T43" s="683"/>
    </row>
    <row r="44" spans="2:20" ht="18.75" x14ac:dyDescent="0.25">
      <c r="B44" s="321" t="s">
        <v>536</v>
      </c>
      <c r="C44" s="324">
        <f>'1º Trimestre'!H45</f>
        <v>1332178.4099999999</v>
      </c>
      <c r="D44" s="102">
        <f>'1º Trimestre'!M45</f>
        <v>0</v>
      </c>
      <c r="E44" s="327">
        <f>'2º Trimestre'!H29</f>
        <v>3708258.4</v>
      </c>
      <c r="F44" s="102">
        <f>'2º Trimestre'!M29</f>
        <v>0</v>
      </c>
      <c r="G44" s="324">
        <f>'3º Trimestre'!H24</f>
        <v>163087.94</v>
      </c>
      <c r="H44" s="102">
        <f>'3º Trimestre'!M24</f>
        <v>0</v>
      </c>
      <c r="I44" s="327">
        <f>'4º Trimestre'!H58</f>
        <v>2030237.1100000003</v>
      </c>
      <c r="J44" s="101">
        <f>'4º Trimestre'!M58</f>
        <v>0</v>
      </c>
      <c r="K44" s="327">
        <f>'Sem Data'!H25</f>
        <v>534703.44999999995</v>
      </c>
      <c r="L44" s="102">
        <f>'Sem Data'!M25</f>
        <v>0</v>
      </c>
      <c r="M44" s="336">
        <f t="shared" si="0"/>
        <v>7768465.3100000005</v>
      </c>
      <c r="N44" s="333">
        <f t="shared" si="1"/>
        <v>0</v>
      </c>
      <c r="O44" s="334">
        <f t="shared" si="2"/>
        <v>7768465.3100000005</v>
      </c>
      <c r="Q44" s="682">
        <f>M44</f>
        <v>7768465.3100000005</v>
      </c>
      <c r="R44" s="683"/>
      <c r="S44" s="682"/>
      <c r="T44" s="683"/>
    </row>
    <row r="45" spans="2:20" ht="18.75" x14ac:dyDescent="0.25">
      <c r="B45" s="321" t="s">
        <v>522</v>
      </c>
      <c r="C45" s="324">
        <f>'Resumo Trimestres'!D30</f>
        <v>0</v>
      </c>
      <c r="D45" s="102">
        <v>0</v>
      </c>
      <c r="E45" s="327">
        <f>'Resumo Trimestres'!H30</f>
        <v>0</v>
      </c>
      <c r="F45" s="102">
        <v>0</v>
      </c>
      <c r="G45" s="324">
        <f>'3º Trimestre'!H38</f>
        <v>153254.97</v>
      </c>
      <c r="H45" s="102">
        <f>'3º Trimestre'!M38</f>
        <v>0</v>
      </c>
      <c r="I45" s="327">
        <f>'4º Trimestre'!H63</f>
        <v>570000</v>
      </c>
      <c r="J45" s="101">
        <f>'4º Trimestre'!M63</f>
        <v>0</v>
      </c>
      <c r="K45" s="327">
        <f>'Sem Data'!H30</f>
        <v>0</v>
      </c>
      <c r="L45" s="102">
        <f>'Sem Data'!M30</f>
        <v>0</v>
      </c>
      <c r="M45" s="336">
        <f t="shared" si="0"/>
        <v>723254.97</v>
      </c>
      <c r="N45" s="333">
        <f t="shared" si="1"/>
        <v>0</v>
      </c>
      <c r="O45" s="334">
        <f t="shared" si="2"/>
        <v>723254.97</v>
      </c>
      <c r="Q45" s="682"/>
      <c r="R45" s="683"/>
      <c r="S45" s="682">
        <f>M45</f>
        <v>723254.97</v>
      </c>
      <c r="T45" s="683"/>
    </row>
    <row r="46" spans="2:20" ht="18.75" x14ac:dyDescent="0.25">
      <c r="B46" s="321" t="s">
        <v>539</v>
      </c>
      <c r="C46" s="324">
        <f>'Resumo Trimestres'!D31</f>
        <v>0</v>
      </c>
      <c r="D46" s="102">
        <v>0</v>
      </c>
      <c r="E46" s="327">
        <f>'2º Trimestre'!H39</f>
        <v>153000</v>
      </c>
      <c r="F46" s="102">
        <f>'2º Trimestre'!M39</f>
        <v>0</v>
      </c>
      <c r="G46" s="324">
        <f>'Resumo Trimestres'!L31</f>
        <v>0</v>
      </c>
      <c r="H46" s="102">
        <v>0</v>
      </c>
      <c r="I46" s="327">
        <f>'Resumo Trimestres'!P31</f>
        <v>0</v>
      </c>
      <c r="J46" s="101">
        <v>0</v>
      </c>
      <c r="K46" s="327">
        <v>0</v>
      </c>
      <c r="L46" s="102">
        <v>0</v>
      </c>
      <c r="M46" s="336">
        <f t="shared" si="0"/>
        <v>153000</v>
      </c>
      <c r="N46" s="333">
        <f t="shared" si="1"/>
        <v>0</v>
      </c>
      <c r="O46" s="334">
        <f t="shared" si="2"/>
        <v>153000</v>
      </c>
      <c r="Q46" s="682">
        <f>M46</f>
        <v>153000</v>
      </c>
      <c r="R46" s="683"/>
      <c r="S46" s="682"/>
      <c r="T46" s="683"/>
    </row>
    <row r="47" spans="2:20" ht="18.75" x14ac:dyDescent="0.25">
      <c r="B47" s="321" t="s">
        <v>509</v>
      </c>
      <c r="C47" s="324">
        <f>'1º Trimestre'!H51</f>
        <v>1550000</v>
      </c>
      <c r="D47" s="102">
        <f>'1º Trimestre'!M51</f>
        <v>0</v>
      </c>
      <c r="E47" s="327">
        <f>'Resumo Trimestres'!H32</f>
        <v>0</v>
      </c>
      <c r="F47" s="102">
        <v>0</v>
      </c>
      <c r="G47" s="324">
        <f>'Resumo Trimestres'!L32</f>
        <v>0</v>
      </c>
      <c r="H47" s="102">
        <v>0</v>
      </c>
      <c r="I47" s="327">
        <f>'Resumo Trimestres'!P32</f>
        <v>0</v>
      </c>
      <c r="J47" s="101">
        <v>0</v>
      </c>
      <c r="K47" s="327">
        <v>0</v>
      </c>
      <c r="L47" s="102">
        <v>0</v>
      </c>
      <c r="M47" s="336">
        <f t="shared" si="0"/>
        <v>1550000</v>
      </c>
      <c r="N47" s="333">
        <f t="shared" si="1"/>
        <v>0</v>
      </c>
      <c r="O47" s="334">
        <f t="shared" si="2"/>
        <v>1550000</v>
      </c>
      <c r="Q47" s="682">
        <f>M47</f>
        <v>1550000</v>
      </c>
      <c r="R47" s="683"/>
      <c r="S47" s="682"/>
      <c r="T47" s="683"/>
    </row>
    <row r="48" spans="2:20" ht="18.75" x14ac:dyDescent="0.25">
      <c r="B48" s="321" t="s">
        <v>511</v>
      </c>
      <c r="C48" s="324">
        <f>'1º Trimestre'!H58</f>
        <v>390000</v>
      </c>
      <c r="D48" s="102">
        <f>'1º Trimestre'!M58</f>
        <v>0</v>
      </c>
      <c r="E48" s="327">
        <f>'Resumo Trimestres'!H33</f>
        <v>0</v>
      </c>
      <c r="F48" s="102">
        <v>0</v>
      </c>
      <c r="G48" s="324">
        <f>'3º Trimestre'!H43</f>
        <v>21478.68</v>
      </c>
      <c r="H48" s="102">
        <f>'3º Trimestre'!M43</f>
        <v>0</v>
      </c>
      <c r="I48" s="327">
        <f>'4º Trimestre'!H70</f>
        <v>100000</v>
      </c>
      <c r="J48" s="101">
        <f>'4º Trimestre'!M70</f>
        <v>0</v>
      </c>
      <c r="K48" s="327">
        <f>'Sem Data'!H35</f>
        <v>0</v>
      </c>
      <c r="L48" s="102">
        <f>'Sem Data'!M35</f>
        <v>0</v>
      </c>
      <c r="M48" s="336">
        <f t="shared" si="0"/>
        <v>511478.68</v>
      </c>
      <c r="N48" s="333">
        <f t="shared" si="1"/>
        <v>0</v>
      </c>
      <c r="O48" s="334">
        <f t="shared" si="2"/>
        <v>511478.68</v>
      </c>
      <c r="Q48" s="682">
        <f>M48</f>
        <v>511478.68</v>
      </c>
      <c r="R48" s="683"/>
      <c r="S48" s="682"/>
      <c r="T48" s="683"/>
    </row>
    <row r="49" spans="2:22" ht="18.75" x14ac:dyDescent="0.25">
      <c r="B49" s="321" t="s">
        <v>510</v>
      </c>
      <c r="C49" s="324">
        <f>'1º Trimestre'!H64</f>
        <v>11500</v>
      </c>
      <c r="D49" s="102">
        <f>'1º Trimestre'!M64</f>
        <v>0</v>
      </c>
      <c r="E49" s="327">
        <f>'2º Trimestre'!H59</f>
        <v>166847.91000000003</v>
      </c>
      <c r="F49" s="102">
        <f>'2º Trimestre'!M59</f>
        <v>0</v>
      </c>
      <c r="G49" s="324">
        <f>'Resumo Trimestres'!L34</f>
        <v>0</v>
      </c>
      <c r="H49" s="102">
        <v>0</v>
      </c>
      <c r="I49" s="327">
        <f>'Resumo Trimestres'!P34</f>
        <v>0</v>
      </c>
      <c r="J49" s="101">
        <v>0</v>
      </c>
      <c r="K49" s="327">
        <v>0</v>
      </c>
      <c r="L49" s="102">
        <v>0</v>
      </c>
      <c r="M49" s="336">
        <f t="shared" si="0"/>
        <v>178347.91000000003</v>
      </c>
      <c r="N49" s="333">
        <f t="shared" si="1"/>
        <v>0</v>
      </c>
      <c r="O49" s="334">
        <f t="shared" si="2"/>
        <v>178347.91000000003</v>
      </c>
      <c r="Q49" s="682"/>
      <c r="R49" s="683"/>
      <c r="S49" s="682">
        <f>M49</f>
        <v>178347.91000000003</v>
      </c>
      <c r="T49" s="683"/>
    </row>
    <row r="50" spans="2:22" ht="18.75" x14ac:dyDescent="0.25">
      <c r="B50" s="321" t="s">
        <v>564</v>
      </c>
      <c r="C50" s="324">
        <f>'Resumo Trimestres'!D35</f>
        <v>0</v>
      </c>
      <c r="D50" s="102">
        <v>0</v>
      </c>
      <c r="E50" s="327">
        <f>'2º Trimestre'!H67</f>
        <v>57310</v>
      </c>
      <c r="F50" s="102">
        <f>'2º Trimestre'!M67</f>
        <v>0</v>
      </c>
      <c r="G50" s="324">
        <f>'3º Trimestre'!H49</f>
        <v>197660</v>
      </c>
      <c r="H50" s="102">
        <f>'3º Trimestre'!M49</f>
        <v>0</v>
      </c>
      <c r="I50" s="327">
        <f>'4º Trimestre'!H76</f>
        <v>97080</v>
      </c>
      <c r="J50" s="101">
        <f>'4º Trimestre'!M76</f>
        <v>0</v>
      </c>
      <c r="K50" s="327">
        <f>'Sem Data'!H41</f>
        <v>0</v>
      </c>
      <c r="L50" s="102">
        <f>'Sem Data'!M41</f>
        <v>0</v>
      </c>
      <c r="M50" s="336">
        <f t="shared" si="0"/>
        <v>352050</v>
      </c>
      <c r="N50" s="333">
        <f t="shared" si="1"/>
        <v>0</v>
      </c>
      <c r="O50" s="334">
        <f t="shared" si="2"/>
        <v>352050</v>
      </c>
      <c r="Q50" s="682">
        <f>M50</f>
        <v>352050</v>
      </c>
      <c r="R50" s="683"/>
      <c r="S50" s="682"/>
      <c r="T50" s="683"/>
    </row>
    <row r="51" spans="2:22" ht="18.75" x14ac:dyDescent="0.25">
      <c r="B51" s="321" t="s">
        <v>546</v>
      </c>
      <c r="C51" s="324">
        <f>'1º Trimestre'!H73</f>
        <v>24007.199999999997</v>
      </c>
      <c r="D51" s="102">
        <f>'1º Trimestre'!M73</f>
        <v>0</v>
      </c>
      <c r="E51" s="327">
        <f>'Resumo Trimestres'!H36</f>
        <v>0</v>
      </c>
      <c r="F51" s="102">
        <v>0</v>
      </c>
      <c r="G51" s="324">
        <f>'3º Trimestre'!H55</f>
        <v>22984.63</v>
      </c>
      <c r="H51" s="102">
        <f>'3º Trimestre'!M55</f>
        <v>0</v>
      </c>
      <c r="I51" s="327">
        <f>'4º Trimestre'!H81</f>
        <v>2107.0100000000002</v>
      </c>
      <c r="J51" s="101">
        <f>'4º Trimestre'!M81</f>
        <v>0</v>
      </c>
      <c r="K51" s="327">
        <f>'Sem Data'!H46</f>
        <v>0</v>
      </c>
      <c r="L51" s="102">
        <f>'Sem Data'!M46</f>
        <v>0</v>
      </c>
      <c r="M51" s="336">
        <f t="shared" si="0"/>
        <v>49098.840000000004</v>
      </c>
      <c r="N51" s="333">
        <f t="shared" si="1"/>
        <v>0</v>
      </c>
      <c r="O51" s="334">
        <f t="shared" si="2"/>
        <v>49098.840000000004</v>
      </c>
      <c r="Q51" s="682">
        <f>M51</f>
        <v>49098.840000000004</v>
      </c>
      <c r="R51" s="683"/>
      <c r="S51" s="682"/>
      <c r="T51" s="683"/>
    </row>
    <row r="52" spans="2:22" ht="18.75" x14ac:dyDescent="0.25">
      <c r="B52" s="321" t="s">
        <v>512</v>
      </c>
      <c r="C52" s="324">
        <f>'1º Trimestre'!H78</f>
        <v>18000</v>
      </c>
      <c r="D52" s="102">
        <f>'1º Trimestre'!M78</f>
        <v>0</v>
      </c>
      <c r="E52" s="327">
        <f>'2º Trimestre'!H74</f>
        <v>350500</v>
      </c>
      <c r="F52" s="102">
        <f>'2º Trimestre'!M74</f>
        <v>0</v>
      </c>
      <c r="G52" s="324">
        <f>'3º Trimestre'!H60</f>
        <v>53500</v>
      </c>
      <c r="H52" s="102">
        <f>'3º Trimestre'!M60</f>
        <v>0</v>
      </c>
      <c r="I52" s="327">
        <f>'Resumo Trimestres'!P37</f>
        <v>0</v>
      </c>
      <c r="J52" s="101">
        <v>0</v>
      </c>
      <c r="K52" s="327">
        <v>0</v>
      </c>
      <c r="L52" s="102">
        <v>0</v>
      </c>
      <c r="M52" s="336">
        <f t="shared" si="0"/>
        <v>422000</v>
      </c>
      <c r="N52" s="333">
        <f t="shared" si="1"/>
        <v>0</v>
      </c>
      <c r="O52" s="334">
        <f t="shared" si="2"/>
        <v>422000</v>
      </c>
      <c r="Q52" s="682">
        <f>M52</f>
        <v>422000</v>
      </c>
      <c r="R52" s="683"/>
      <c r="S52" s="682"/>
      <c r="T52" s="683"/>
    </row>
    <row r="53" spans="2:22" ht="18.75" x14ac:dyDescent="0.25">
      <c r="B53" s="321" t="s">
        <v>513</v>
      </c>
      <c r="C53" s="324">
        <f>'1º Trimestre'!H98</f>
        <v>45212.34</v>
      </c>
      <c r="D53" s="102">
        <f>'1º Trimestre'!M98</f>
        <v>0</v>
      </c>
      <c r="E53" s="327">
        <f>'2º Trimestre'!H103</f>
        <v>44986.06</v>
      </c>
      <c r="F53" s="102">
        <f>'2º Trimestre'!M103</f>
        <v>0</v>
      </c>
      <c r="G53" s="324">
        <f>'3º Trimestre'!H67</f>
        <v>259290</v>
      </c>
      <c r="H53" s="102">
        <f>'3º Trimestre'!M67</f>
        <v>0</v>
      </c>
      <c r="I53" s="327">
        <f>'4º Trimestre'!H88</f>
        <v>95813.209999999992</v>
      </c>
      <c r="J53" s="101">
        <f>'4º Trimestre'!M88</f>
        <v>0</v>
      </c>
      <c r="K53" s="327">
        <f>'Sem Data'!H51</f>
        <v>0</v>
      </c>
      <c r="L53" s="102">
        <f>'Sem Data'!M51</f>
        <v>0</v>
      </c>
      <c r="M53" s="336">
        <f t="shared" si="0"/>
        <v>445301.61</v>
      </c>
      <c r="N53" s="333">
        <f t="shared" si="1"/>
        <v>0</v>
      </c>
      <c r="O53" s="334">
        <f t="shared" si="2"/>
        <v>445301.61</v>
      </c>
      <c r="Q53" s="682">
        <f>M53</f>
        <v>445301.61</v>
      </c>
      <c r="R53" s="683"/>
      <c r="S53" s="682"/>
      <c r="T53" s="683"/>
    </row>
    <row r="54" spans="2:22" ht="18.75" x14ac:dyDescent="0.25">
      <c r="B54" s="321" t="s">
        <v>514</v>
      </c>
      <c r="C54" s="324">
        <f>'Resumo Trimestres'!D39</f>
        <v>0</v>
      </c>
      <c r="D54" s="102">
        <v>0</v>
      </c>
      <c r="E54" s="327">
        <f>'2º Trimestre'!H108</f>
        <v>40000</v>
      </c>
      <c r="F54" s="102">
        <f>'2º Trimestre'!M108</f>
        <v>0</v>
      </c>
      <c r="G54" s="324">
        <f>'Resumo Trimestres'!L39</f>
        <v>0</v>
      </c>
      <c r="H54" s="102">
        <v>0</v>
      </c>
      <c r="I54" s="327">
        <f>'Resumo Trimestres'!P39</f>
        <v>0</v>
      </c>
      <c r="J54" s="101">
        <v>0</v>
      </c>
      <c r="K54" s="327">
        <v>0</v>
      </c>
      <c r="L54" s="102">
        <v>0</v>
      </c>
      <c r="M54" s="336">
        <f t="shared" si="0"/>
        <v>40000</v>
      </c>
      <c r="N54" s="333">
        <f t="shared" si="1"/>
        <v>0</v>
      </c>
      <c r="O54" s="334">
        <f t="shared" si="2"/>
        <v>40000</v>
      </c>
      <c r="Q54" s="682">
        <f>M54</f>
        <v>40000</v>
      </c>
      <c r="R54" s="683"/>
      <c r="S54" s="682"/>
      <c r="T54" s="683"/>
    </row>
    <row r="55" spans="2:22" ht="18.75" x14ac:dyDescent="0.25">
      <c r="B55" s="321" t="s">
        <v>565</v>
      </c>
      <c r="C55" s="324">
        <f>'Resumo Trimestres'!D40</f>
        <v>0</v>
      </c>
      <c r="D55" s="102">
        <v>0</v>
      </c>
      <c r="E55" s="327">
        <f>'2º Trimestre'!H118</f>
        <v>47100</v>
      </c>
      <c r="F55" s="102">
        <f>'2º Trimestre'!M118</f>
        <v>0</v>
      </c>
      <c r="G55" s="324">
        <f>'Resumo Trimestres'!L40</f>
        <v>0</v>
      </c>
      <c r="H55" s="102">
        <v>0</v>
      </c>
      <c r="I55" s="327">
        <f>'Resumo Trimestres'!P40</f>
        <v>0</v>
      </c>
      <c r="J55" s="101">
        <v>0</v>
      </c>
      <c r="K55" s="327">
        <v>0</v>
      </c>
      <c r="L55" s="102">
        <v>0</v>
      </c>
      <c r="M55" s="336">
        <f t="shared" si="0"/>
        <v>47100</v>
      </c>
      <c r="N55" s="333">
        <f t="shared" si="1"/>
        <v>0</v>
      </c>
      <c r="O55" s="334">
        <f t="shared" si="2"/>
        <v>47100</v>
      </c>
      <c r="Q55" s="682"/>
      <c r="R55" s="683"/>
      <c r="S55" s="682">
        <f>M55</f>
        <v>47100</v>
      </c>
      <c r="T55" s="683"/>
    </row>
    <row r="56" spans="2:22" ht="18.75" x14ac:dyDescent="0.25">
      <c r="B56" s="321" t="s">
        <v>515</v>
      </c>
      <c r="C56" s="324">
        <f>'Resumo Trimestres'!D41</f>
        <v>0</v>
      </c>
      <c r="D56" s="102">
        <v>0</v>
      </c>
      <c r="E56" s="327">
        <f>'2º Trimestre'!H123</f>
        <v>10000</v>
      </c>
      <c r="F56" s="102">
        <f>'2º Trimestre'!M123</f>
        <v>0</v>
      </c>
      <c r="G56" s="324">
        <f>'Resumo Trimestres'!L41</f>
        <v>0</v>
      </c>
      <c r="H56" s="102">
        <v>0</v>
      </c>
      <c r="I56" s="327">
        <f>'Resumo Trimestres'!P41</f>
        <v>0</v>
      </c>
      <c r="J56" s="101">
        <v>0</v>
      </c>
      <c r="K56" s="327">
        <v>0</v>
      </c>
      <c r="L56" s="102">
        <v>0</v>
      </c>
      <c r="M56" s="336">
        <f t="shared" si="0"/>
        <v>10000</v>
      </c>
      <c r="N56" s="333">
        <f t="shared" si="1"/>
        <v>0</v>
      </c>
      <c r="O56" s="334">
        <f t="shared" si="2"/>
        <v>10000</v>
      </c>
      <c r="Q56" s="682"/>
      <c r="R56" s="683"/>
      <c r="S56" s="682">
        <f>M56</f>
        <v>10000</v>
      </c>
      <c r="T56" s="683"/>
    </row>
    <row r="57" spans="2:22" ht="18.75" x14ac:dyDescent="0.25">
      <c r="B57" s="321" t="s">
        <v>516</v>
      </c>
      <c r="C57" s="324">
        <f>'1º Trimestre'!H132</f>
        <v>2558813.4899999998</v>
      </c>
      <c r="D57" s="102">
        <f>'1º Trimestre'!M132</f>
        <v>0</v>
      </c>
      <c r="E57" s="327">
        <f>'2º Trimestre'!H138</f>
        <v>560225.01</v>
      </c>
      <c r="F57" s="102">
        <f>'2º Trimestre'!M138</f>
        <v>0</v>
      </c>
      <c r="G57" s="324">
        <f>'3º Trimestre'!H75</f>
        <v>241468.38</v>
      </c>
      <c r="H57" s="102">
        <f>'3º Trimestre'!M75</f>
        <v>0</v>
      </c>
      <c r="I57" s="327">
        <f>'4º Trimestre'!H101</f>
        <v>2239034.14</v>
      </c>
      <c r="J57" s="101">
        <f>'4º Trimestre'!M101</f>
        <v>0</v>
      </c>
      <c r="K57" s="327">
        <f>'Sem Data'!H64</f>
        <v>0</v>
      </c>
      <c r="L57" s="102">
        <f>'Sem Data'!M64</f>
        <v>0</v>
      </c>
      <c r="M57" s="336">
        <f t="shared" si="0"/>
        <v>5599541.0199999996</v>
      </c>
      <c r="N57" s="333">
        <f t="shared" si="1"/>
        <v>0</v>
      </c>
      <c r="O57" s="334">
        <f t="shared" si="2"/>
        <v>5599541.0199999996</v>
      </c>
      <c r="Q57" s="682">
        <f t="shared" ref="Q57:Q63" si="3">M57</f>
        <v>5599541.0199999996</v>
      </c>
      <c r="R57" s="683"/>
      <c r="S57" s="682"/>
      <c r="T57" s="683"/>
    </row>
    <row r="58" spans="2:22" ht="18.75" x14ac:dyDescent="0.25">
      <c r="B58" s="321" t="s">
        <v>517</v>
      </c>
      <c r="C58" s="324">
        <f>'Resumo Trimestres'!D43</f>
        <v>0</v>
      </c>
      <c r="D58" s="102">
        <v>0</v>
      </c>
      <c r="E58" s="327">
        <f>'2º Trimestre'!H145</f>
        <v>300000</v>
      </c>
      <c r="F58" s="102">
        <f>'2º Trimestre'!M145</f>
        <v>0</v>
      </c>
      <c r="G58" s="324">
        <f>'Resumo Trimestres'!L43</f>
        <v>0</v>
      </c>
      <c r="H58" s="102">
        <v>0</v>
      </c>
      <c r="I58" s="327">
        <f>'Resumo Trimestres'!P43</f>
        <v>0</v>
      </c>
      <c r="J58" s="101">
        <v>0</v>
      </c>
      <c r="K58" s="327">
        <v>0</v>
      </c>
      <c r="L58" s="102">
        <v>0</v>
      </c>
      <c r="M58" s="336">
        <f t="shared" si="0"/>
        <v>300000</v>
      </c>
      <c r="N58" s="333">
        <f t="shared" si="1"/>
        <v>0</v>
      </c>
      <c r="O58" s="334">
        <f t="shared" si="2"/>
        <v>300000</v>
      </c>
      <c r="Q58" s="682">
        <f t="shared" si="3"/>
        <v>300000</v>
      </c>
      <c r="R58" s="683"/>
      <c r="S58" s="682"/>
      <c r="T58" s="683"/>
    </row>
    <row r="59" spans="2:22" ht="18.75" x14ac:dyDescent="0.25">
      <c r="B59" s="321" t="s">
        <v>556</v>
      </c>
      <c r="C59" s="324">
        <f>'1º Trimestre'!H145</f>
        <v>112200.66</v>
      </c>
      <c r="D59" s="102">
        <f>'1º Trimestre'!M145</f>
        <v>0</v>
      </c>
      <c r="E59" s="327">
        <f>'Resumo Trimestres'!H44</f>
        <v>0</v>
      </c>
      <c r="F59" s="102">
        <v>0</v>
      </c>
      <c r="G59" s="324">
        <f>'Resumo Trimestres'!L44</f>
        <v>0</v>
      </c>
      <c r="H59" s="102">
        <v>0</v>
      </c>
      <c r="I59" s="327">
        <f>'Resumo Trimestres'!P44</f>
        <v>0</v>
      </c>
      <c r="J59" s="101">
        <v>0</v>
      </c>
      <c r="K59" s="327">
        <v>0</v>
      </c>
      <c r="L59" s="102">
        <v>0</v>
      </c>
      <c r="M59" s="336">
        <f t="shared" si="0"/>
        <v>112200.66</v>
      </c>
      <c r="N59" s="333">
        <f t="shared" si="1"/>
        <v>0</v>
      </c>
      <c r="O59" s="334">
        <f t="shared" si="2"/>
        <v>112200.66</v>
      </c>
      <c r="Q59" s="682">
        <f t="shared" si="3"/>
        <v>112200.66</v>
      </c>
      <c r="R59" s="683"/>
      <c r="S59" s="682"/>
      <c r="T59" s="683"/>
    </row>
    <row r="60" spans="2:22" ht="18.75" x14ac:dyDescent="0.25">
      <c r="B60" s="321" t="s">
        <v>518</v>
      </c>
      <c r="C60" s="324">
        <f>'1º Trimestre'!H152</f>
        <v>1016375</v>
      </c>
      <c r="D60" s="102">
        <f>'1º Trimestre'!M152</f>
        <v>28875</v>
      </c>
      <c r="E60" s="327">
        <f>'2º Trimestre'!H166</f>
        <v>288982.3</v>
      </c>
      <c r="F60" s="102">
        <f>'2º Trimestre'!M166</f>
        <v>0</v>
      </c>
      <c r="G60" s="324">
        <f>'3º Trimestre'!H83</f>
        <v>48397.9</v>
      </c>
      <c r="H60" s="102">
        <f>'3º Trimestre'!M83</f>
        <v>0</v>
      </c>
      <c r="I60" s="327">
        <f>'4º Trimestre'!H116</f>
        <v>365286.86</v>
      </c>
      <c r="J60" s="101">
        <f>'4º Trimestre'!M116</f>
        <v>0</v>
      </c>
      <c r="K60" s="327">
        <f>'Sem Data'!H88</f>
        <v>0</v>
      </c>
      <c r="L60" s="102">
        <f>'Sem Data'!M88</f>
        <v>0</v>
      </c>
      <c r="M60" s="336">
        <f t="shared" si="0"/>
        <v>1719042.06</v>
      </c>
      <c r="N60" s="333">
        <f t="shared" si="1"/>
        <v>28875</v>
      </c>
      <c r="O60" s="334">
        <f t="shared" si="2"/>
        <v>1690167.06</v>
      </c>
      <c r="Q60" s="682">
        <f t="shared" si="3"/>
        <v>1719042.06</v>
      </c>
      <c r="R60" s="683"/>
      <c r="S60" s="682"/>
      <c r="T60" s="683"/>
      <c r="V60" s="127"/>
    </row>
    <row r="61" spans="2:22" ht="18.75" x14ac:dyDescent="0.25">
      <c r="B61" s="321" t="s">
        <v>519</v>
      </c>
      <c r="C61" s="324">
        <f>'1º Trimestre'!H158</f>
        <v>2006000</v>
      </c>
      <c r="D61" s="102">
        <f>'1º Trimestre'!M158</f>
        <v>0</v>
      </c>
      <c r="E61" s="327">
        <f>'2º Trimestre'!H173</f>
        <v>233000</v>
      </c>
      <c r="F61" s="102">
        <f>'2º Trimestre'!M173</f>
        <v>0</v>
      </c>
      <c r="G61" s="324">
        <f>'3º Trimestre'!H88</f>
        <v>450000</v>
      </c>
      <c r="H61" s="102">
        <f>'3º Trimestre'!M88</f>
        <v>0</v>
      </c>
      <c r="I61" s="327">
        <f>'4º Trimestre'!H121</f>
        <v>29800</v>
      </c>
      <c r="J61" s="101">
        <f>'4º Trimestre'!M121</f>
        <v>0</v>
      </c>
      <c r="K61" s="327">
        <v>0</v>
      </c>
      <c r="L61" s="102">
        <v>0</v>
      </c>
      <c r="M61" s="336">
        <f t="shared" si="0"/>
        <v>2718800</v>
      </c>
      <c r="N61" s="333">
        <f t="shared" si="1"/>
        <v>0</v>
      </c>
      <c r="O61" s="334">
        <f t="shared" si="2"/>
        <v>2718800</v>
      </c>
      <c r="Q61" s="682">
        <f t="shared" si="3"/>
        <v>2718800</v>
      </c>
      <c r="R61" s="683"/>
      <c r="S61" s="682"/>
      <c r="T61" s="683"/>
    </row>
    <row r="62" spans="2:22" ht="18.75" x14ac:dyDescent="0.25">
      <c r="B62" s="321" t="s">
        <v>520</v>
      </c>
      <c r="C62" s="324">
        <f>'1º Trimestre'!H165</f>
        <v>1601924.86</v>
      </c>
      <c r="D62" s="102">
        <f>'1º Trimestre'!M165</f>
        <v>0</v>
      </c>
      <c r="E62" s="327">
        <f>'Resumo Trimestres'!H47</f>
        <v>0</v>
      </c>
      <c r="F62" s="102">
        <v>0</v>
      </c>
      <c r="G62" s="324">
        <f>'Resumo Trimestres'!L47</f>
        <v>0</v>
      </c>
      <c r="H62" s="102">
        <v>0</v>
      </c>
      <c r="I62" s="327">
        <f>'Resumo Trimestres'!P47</f>
        <v>0</v>
      </c>
      <c r="J62" s="101">
        <v>0</v>
      </c>
      <c r="K62" s="327">
        <v>0</v>
      </c>
      <c r="L62" s="102">
        <v>0</v>
      </c>
      <c r="M62" s="336">
        <f t="shared" si="0"/>
        <v>1601924.86</v>
      </c>
      <c r="N62" s="333">
        <f t="shared" si="1"/>
        <v>0</v>
      </c>
      <c r="O62" s="334">
        <f t="shared" si="2"/>
        <v>1601924.86</v>
      </c>
      <c r="Q62" s="682">
        <f t="shared" si="3"/>
        <v>1601924.86</v>
      </c>
      <c r="R62" s="683"/>
      <c r="S62" s="682"/>
      <c r="T62" s="683"/>
    </row>
    <row r="63" spans="2:22" ht="19.5" thickBot="1" x14ac:dyDescent="0.3">
      <c r="B63" s="322" t="s">
        <v>521</v>
      </c>
      <c r="C63" s="325">
        <f>'1º Trimestre'!H170</f>
        <v>30000</v>
      </c>
      <c r="D63" s="326">
        <f>'1º Trimestre'!M170</f>
        <v>0</v>
      </c>
      <c r="E63" s="327">
        <f>'2º Trimestre'!H180</f>
        <v>59227.59</v>
      </c>
      <c r="F63" s="102">
        <f>'2º Trimestre'!M180</f>
        <v>0</v>
      </c>
      <c r="G63" s="324">
        <f>'3º Trimestre'!H93</f>
        <v>38962.5</v>
      </c>
      <c r="H63" s="102">
        <f>'3º Trimestre'!M93</f>
        <v>0</v>
      </c>
      <c r="I63" s="327">
        <f>'4º Trimestre'!H125</f>
        <v>100000</v>
      </c>
      <c r="J63" s="109">
        <f>'4º Trimestre'!M125</f>
        <v>0</v>
      </c>
      <c r="K63" s="338">
        <f>'Sem Data'!H94</f>
        <v>0</v>
      </c>
      <c r="L63" s="326">
        <f>'Sem Data'!M94</f>
        <v>0</v>
      </c>
      <c r="M63" s="336">
        <f t="shared" si="0"/>
        <v>228190.09</v>
      </c>
      <c r="N63" s="333">
        <f t="shared" si="1"/>
        <v>0</v>
      </c>
      <c r="O63" s="334">
        <f t="shared" si="2"/>
        <v>228190.09</v>
      </c>
      <c r="Q63" s="688">
        <f t="shared" si="3"/>
        <v>228190.09</v>
      </c>
      <c r="R63" s="689"/>
      <c r="S63" s="688"/>
      <c r="T63" s="689"/>
    </row>
    <row r="64" spans="2:22" ht="19.5" thickBot="1" x14ac:dyDescent="0.3">
      <c r="B64" s="323" t="s">
        <v>568</v>
      </c>
      <c r="C64" s="330">
        <f t="shared" ref="C64:O64" si="4">SUM(C42:C63)</f>
        <v>44500626.609999999</v>
      </c>
      <c r="D64" s="412">
        <f t="shared" si="4"/>
        <v>28875</v>
      </c>
      <c r="E64" s="411">
        <f t="shared" si="4"/>
        <v>63396428.729999989</v>
      </c>
      <c r="F64" s="412">
        <f t="shared" si="4"/>
        <v>0</v>
      </c>
      <c r="G64" s="330">
        <f t="shared" si="4"/>
        <v>13595305.770000001</v>
      </c>
      <c r="H64" s="412">
        <f t="shared" si="4"/>
        <v>0</v>
      </c>
      <c r="I64" s="411">
        <f t="shared" si="4"/>
        <v>10085038.9</v>
      </c>
      <c r="J64" s="337">
        <f t="shared" si="4"/>
        <v>0</v>
      </c>
      <c r="K64" s="411">
        <f t="shared" si="4"/>
        <v>2364017.34</v>
      </c>
      <c r="L64" s="412">
        <f t="shared" si="4"/>
        <v>0</v>
      </c>
      <c r="M64" s="320">
        <f t="shared" si="4"/>
        <v>133941417.34999999</v>
      </c>
      <c r="N64" s="110">
        <f t="shared" si="4"/>
        <v>28875</v>
      </c>
      <c r="O64" s="339">
        <f t="shared" si="4"/>
        <v>133912542.34999999</v>
      </c>
      <c r="Q64" s="690">
        <f>SUM(Q42:R63)</f>
        <v>119270533.45</v>
      </c>
      <c r="R64" s="691"/>
      <c r="S64" s="690">
        <f>SUM(S42:T63)</f>
        <v>14670883.9</v>
      </c>
      <c r="T64" s="691"/>
    </row>
    <row r="66" spans="2:15" x14ac:dyDescent="0.25">
      <c r="B66" s="126"/>
      <c r="C66" s="126"/>
      <c r="D66" s="126"/>
      <c r="E66" s="126"/>
      <c r="F66" s="126"/>
      <c r="G66" s="126"/>
      <c r="H66" s="126"/>
    </row>
    <row r="67" spans="2:15" x14ac:dyDescent="0.25">
      <c r="B67" s="128"/>
      <c r="C67" s="128"/>
      <c r="D67" s="128"/>
      <c r="G67" s="127"/>
      <c r="H67" s="127"/>
      <c r="O67" s="99"/>
    </row>
    <row r="68" spans="2:15" x14ac:dyDescent="0.25">
      <c r="B68" s="128"/>
      <c r="C68" s="128"/>
      <c r="D68" s="128"/>
      <c r="E68" s="127"/>
      <c r="F68" s="127"/>
      <c r="G68" s="127"/>
      <c r="H68" s="127"/>
    </row>
    <row r="69" spans="2:15" x14ac:dyDescent="0.25">
      <c r="B69" s="128"/>
      <c r="C69" s="128"/>
      <c r="D69" s="128"/>
      <c r="E69" s="127"/>
      <c r="F69" s="127"/>
      <c r="G69" s="127"/>
      <c r="H69" s="127"/>
    </row>
    <row r="70" spans="2:15" x14ac:dyDescent="0.25">
      <c r="B70" s="128"/>
      <c r="C70" s="128"/>
      <c r="D70" s="128"/>
      <c r="G70" s="127"/>
      <c r="H70" s="127"/>
    </row>
    <row r="71" spans="2:15" x14ac:dyDescent="0.25">
      <c r="B71" s="128"/>
      <c r="C71" s="128"/>
      <c r="D71" s="128"/>
      <c r="G71" s="127"/>
      <c r="H71" s="127"/>
    </row>
    <row r="72" spans="2:15" x14ac:dyDescent="0.25">
      <c r="B72" s="128"/>
      <c r="C72" s="128"/>
      <c r="D72" s="128"/>
      <c r="G72" s="127"/>
      <c r="H72" s="127"/>
    </row>
    <row r="73" spans="2:15" x14ac:dyDescent="0.25">
      <c r="B73" s="128"/>
      <c r="C73" s="128"/>
      <c r="D73" s="128"/>
      <c r="G73" s="127"/>
      <c r="H73" s="127"/>
    </row>
    <row r="74" spans="2:15" x14ac:dyDescent="0.25">
      <c r="B74" s="128"/>
      <c r="C74" s="128"/>
      <c r="D74" s="128"/>
      <c r="G74" s="127"/>
      <c r="H74" s="127"/>
    </row>
    <row r="75" spans="2:15" x14ac:dyDescent="0.25">
      <c r="B75" s="128"/>
      <c r="C75" s="128"/>
      <c r="D75" s="128"/>
      <c r="G75" s="127"/>
      <c r="H75" s="127"/>
    </row>
    <row r="76" spans="2:15" x14ac:dyDescent="0.25">
      <c r="B76" s="128"/>
      <c r="C76" s="128"/>
      <c r="D76" s="128"/>
      <c r="G76" s="127"/>
      <c r="H76" s="127"/>
    </row>
    <row r="77" spans="2:15" x14ac:dyDescent="0.25">
      <c r="B77" s="128"/>
      <c r="C77" s="128"/>
      <c r="D77" s="128"/>
      <c r="G77" s="127"/>
      <c r="H77" s="127"/>
    </row>
    <row r="78" spans="2:15" x14ac:dyDescent="0.25">
      <c r="B78" s="128"/>
      <c r="C78" s="128"/>
      <c r="D78" s="128"/>
      <c r="G78" s="127"/>
      <c r="H78" s="127"/>
    </row>
    <row r="79" spans="2:15" x14ac:dyDescent="0.25">
      <c r="B79" s="128"/>
      <c r="C79" s="128"/>
      <c r="D79" s="128"/>
      <c r="G79" s="127"/>
      <c r="H79" s="127"/>
    </row>
    <row r="80" spans="2:15" x14ac:dyDescent="0.25">
      <c r="B80" s="128"/>
      <c r="C80" s="128"/>
      <c r="D80" s="128"/>
      <c r="G80" s="127"/>
      <c r="H80" s="127"/>
    </row>
    <row r="81" spans="2:8" x14ac:dyDescent="0.25">
      <c r="B81" s="128"/>
      <c r="C81" s="128"/>
      <c r="D81" s="128"/>
      <c r="G81" s="127"/>
      <c r="H81" s="127"/>
    </row>
    <row r="82" spans="2:8" x14ac:dyDescent="0.25">
      <c r="B82" s="128"/>
      <c r="C82" s="128"/>
      <c r="D82" s="128"/>
      <c r="G82" s="127"/>
      <c r="H82" s="127"/>
    </row>
    <row r="83" spans="2:8" x14ac:dyDescent="0.25">
      <c r="B83" s="128"/>
      <c r="C83" s="128"/>
      <c r="D83" s="128"/>
      <c r="G83" s="127"/>
      <c r="H83" s="127"/>
    </row>
    <row r="84" spans="2:8" x14ac:dyDescent="0.25">
      <c r="B84" s="128"/>
      <c r="C84" s="128"/>
      <c r="D84" s="128"/>
      <c r="G84" s="127"/>
      <c r="H84" s="127"/>
    </row>
    <row r="85" spans="2:8" x14ac:dyDescent="0.25">
      <c r="B85" s="128"/>
      <c r="C85" s="128"/>
      <c r="D85" s="128"/>
      <c r="G85" s="127"/>
      <c r="H85" s="127"/>
    </row>
    <row r="86" spans="2:8" x14ac:dyDescent="0.25">
      <c r="B86" s="128"/>
      <c r="C86" s="128"/>
      <c r="D86" s="128"/>
      <c r="G86" s="127"/>
      <c r="H86" s="127"/>
    </row>
    <row r="87" spans="2:8" x14ac:dyDescent="0.25">
      <c r="B87" s="128"/>
      <c r="C87" s="128"/>
      <c r="D87" s="128"/>
      <c r="G87" s="127"/>
      <c r="H87" s="127"/>
    </row>
    <row r="88" spans="2:8" x14ac:dyDescent="0.25">
      <c r="B88" s="128"/>
      <c r="C88" s="128"/>
      <c r="D88" s="128"/>
      <c r="G88" s="127"/>
      <c r="H88" s="127"/>
    </row>
    <row r="89" spans="2:8" x14ac:dyDescent="0.25">
      <c r="B89" s="128"/>
      <c r="C89" s="128"/>
      <c r="D89" s="128"/>
      <c r="G89" s="127"/>
      <c r="H89" s="127"/>
    </row>
    <row r="90" spans="2:8" x14ac:dyDescent="0.25">
      <c r="B90" s="129"/>
      <c r="C90" s="129"/>
      <c r="D90" s="129"/>
      <c r="G90" s="127"/>
      <c r="H90" s="127"/>
    </row>
  </sheetData>
  <sheetProtection algorithmName="SHA-512" hashValue="1OhlNsc18JfYWyy5JE8xHhuLflya7uEhvnAI4anC9wqE4mJd4VrhG+T9hmBJZilK+xPh2U7G0eNRQP+OiCSSOQ==" saltValue="6TtHjzijdLG4NJ3dZnjsOw==" spinCount="100000" sheet="1" selectLockedCells="1"/>
  <mergeCells count="55">
    <mergeCell ref="Q56:R56"/>
    <mergeCell ref="S56:T56"/>
    <mergeCell ref="Q57:R57"/>
    <mergeCell ref="S57:T57"/>
    <mergeCell ref="Q58:R58"/>
    <mergeCell ref="S58:T58"/>
    <mergeCell ref="Q63:R63"/>
    <mergeCell ref="S63:T63"/>
    <mergeCell ref="Q64:R64"/>
    <mergeCell ref="S64:T64"/>
    <mergeCell ref="Q59:R59"/>
    <mergeCell ref="S59:T59"/>
    <mergeCell ref="Q60:R60"/>
    <mergeCell ref="S60:T60"/>
    <mergeCell ref="Q61:R61"/>
    <mergeCell ref="S61:T61"/>
    <mergeCell ref="Q62:R62"/>
    <mergeCell ref="S62:T62"/>
    <mergeCell ref="S55:T55"/>
    <mergeCell ref="Q50:R50"/>
    <mergeCell ref="S50:T50"/>
    <mergeCell ref="Q51:R51"/>
    <mergeCell ref="S51:T51"/>
    <mergeCell ref="Q52:R52"/>
    <mergeCell ref="S52:T52"/>
    <mergeCell ref="Q53:R53"/>
    <mergeCell ref="S53:T53"/>
    <mergeCell ref="Q54:R54"/>
    <mergeCell ref="S54:T54"/>
    <mergeCell ref="Q55:R55"/>
    <mergeCell ref="Q47:R47"/>
    <mergeCell ref="S47:T47"/>
    <mergeCell ref="Q48:R48"/>
    <mergeCell ref="S48:T48"/>
    <mergeCell ref="Q49:R49"/>
    <mergeCell ref="S49:T49"/>
    <mergeCell ref="Q44:R44"/>
    <mergeCell ref="S44:T44"/>
    <mergeCell ref="Q45:R45"/>
    <mergeCell ref="S45:T45"/>
    <mergeCell ref="Q46:R46"/>
    <mergeCell ref="S46:T46"/>
    <mergeCell ref="B39:O39"/>
    <mergeCell ref="Q39:R40"/>
    <mergeCell ref="S39:T40"/>
    <mergeCell ref="Q42:R42"/>
    <mergeCell ref="S42:T42"/>
    <mergeCell ref="E40:F40"/>
    <mergeCell ref="C40:D40"/>
    <mergeCell ref="M40:O40"/>
    <mergeCell ref="Q43:R43"/>
    <mergeCell ref="S43:T43"/>
    <mergeCell ref="K40:L40"/>
    <mergeCell ref="I40:J40"/>
    <mergeCell ref="G40:H40"/>
  </mergeCells>
  <pageMargins left="0.511811024" right="0.511811024" top="0.78740157499999996" bottom="0.78740157499999996" header="0.31496062000000002" footer="0.31496062000000002"/>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6"/>
  <sheetViews>
    <sheetView showGridLines="0" zoomScale="80" zoomScaleNormal="80" workbookViewId="0">
      <selection activeCell="F57" sqref="F57"/>
    </sheetView>
  </sheetViews>
  <sheetFormatPr defaultRowHeight="15" x14ac:dyDescent="0.25"/>
  <cols>
    <col min="1" max="1" width="3.7109375" customWidth="1"/>
    <col min="2" max="3" width="23.7109375" customWidth="1"/>
    <col min="4" max="4" width="50.7109375" customWidth="1"/>
    <col min="5" max="5" width="23.7109375" customWidth="1"/>
    <col min="6" max="6" width="90.7109375" customWidth="1"/>
    <col min="7" max="7" width="30.7109375" style="11" customWidth="1"/>
    <col min="8" max="8" width="27.7109375" style="11" customWidth="1"/>
    <col min="9" max="9" width="27.7109375" customWidth="1"/>
    <col min="10" max="11" width="15.7109375" customWidth="1"/>
    <col min="13" max="13" width="13.140625" bestFit="1" customWidth="1"/>
    <col min="14" max="15" width="12.42578125" bestFit="1" customWidth="1"/>
  </cols>
  <sheetData>
    <row r="1" spans="2:11" ht="15" customHeight="1" thickBot="1" x14ac:dyDescent="0.3"/>
    <row r="2" spans="2:11" ht="39.950000000000003" customHeight="1" thickBot="1" x14ac:dyDescent="0.3">
      <c r="B2" s="870" t="s">
        <v>445</v>
      </c>
      <c r="C2" s="871"/>
      <c r="D2" s="871"/>
      <c r="E2" s="871"/>
      <c r="F2" s="871"/>
      <c r="G2" s="871"/>
      <c r="H2" s="871"/>
      <c r="I2" s="871"/>
      <c r="J2" s="871"/>
      <c r="K2" s="872"/>
    </row>
    <row r="3" spans="2:11" ht="39.950000000000003" customHeight="1" thickBot="1" x14ac:dyDescent="0.3">
      <c r="B3" s="149" t="s">
        <v>11</v>
      </c>
      <c r="C3" s="150" t="s">
        <v>0</v>
      </c>
      <c r="D3" s="150" t="s">
        <v>12</v>
      </c>
      <c r="E3" s="150" t="s">
        <v>13</v>
      </c>
      <c r="F3" s="150" t="s">
        <v>14</v>
      </c>
      <c r="G3" s="150" t="s">
        <v>15</v>
      </c>
      <c r="H3" s="150" t="s">
        <v>620</v>
      </c>
      <c r="I3" s="150" t="s">
        <v>31</v>
      </c>
      <c r="J3" s="150" t="s">
        <v>532</v>
      </c>
      <c r="K3" s="152" t="s">
        <v>621</v>
      </c>
    </row>
    <row r="4" spans="2:11" ht="60" customHeight="1" thickBot="1" x14ac:dyDescent="0.3">
      <c r="B4" s="310" t="s">
        <v>460</v>
      </c>
      <c r="C4" s="618" t="s">
        <v>461</v>
      </c>
      <c r="D4" s="617" t="s">
        <v>463</v>
      </c>
      <c r="E4" s="450" t="s">
        <v>19</v>
      </c>
      <c r="F4" s="643" t="s">
        <v>462</v>
      </c>
      <c r="G4" s="294">
        <v>30000</v>
      </c>
      <c r="H4" s="294">
        <v>30000</v>
      </c>
      <c r="I4" s="311">
        <v>45352</v>
      </c>
      <c r="J4" s="450" t="str">
        <f t="shared" ref="J4:J9" si="0">IF(AND(I4&gt;=$C$13,I4&lt;=$D$13),"1º Trimestre",IF(AND(I4&gt;=$C$14,I4&lt;=$D$14),"2º Trimestre",IF(AND(I4&gt;=$C$15,I4&lt;=$D$15),"3º Trimestre",IF(AND(I4&gt;=$C$16,I4&lt;=$D$16),"4º Trimestre","-"))))</f>
        <v>1º Trimestre</v>
      </c>
      <c r="K4" s="291"/>
    </row>
    <row r="5" spans="2:11" ht="99.95" customHeight="1" x14ac:dyDescent="0.25">
      <c r="B5" s="612" t="s">
        <v>324</v>
      </c>
      <c r="C5" s="613" t="s">
        <v>325</v>
      </c>
      <c r="D5" s="614" t="s">
        <v>446</v>
      </c>
      <c r="E5" s="443" t="s">
        <v>19</v>
      </c>
      <c r="F5" s="614" t="s">
        <v>447</v>
      </c>
      <c r="G5" s="215">
        <v>8000</v>
      </c>
      <c r="H5" s="215">
        <v>8000</v>
      </c>
      <c r="I5" s="472">
        <v>45412</v>
      </c>
      <c r="J5" s="443" t="str">
        <f t="shared" si="0"/>
        <v>2º Trimestre</v>
      </c>
      <c r="K5" s="284"/>
    </row>
    <row r="6" spans="2:11" ht="99.95" customHeight="1" x14ac:dyDescent="0.25">
      <c r="B6" s="606" t="s">
        <v>191</v>
      </c>
      <c r="C6" s="609" t="s">
        <v>428</v>
      </c>
      <c r="D6" s="605" t="s">
        <v>452</v>
      </c>
      <c r="E6" s="428" t="s">
        <v>19</v>
      </c>
      <c r="F6" s="605" t="s">
        <v>453</v>
      </c>
      <c r="G6" s="65">
        <v>718</v>
      </c>
      <c r="H6" s="65">
        <v>1227.5899999999999</v>
      </c>
      <c r="I6" s="40">
        <v>45435</v>
      </c>
      <c r="J6" s="428" t="str">
        <f t="shared" si="0"/>
        <v>2º Trimestre</v>
      </c>
      <c r="K6" s="292"/>
    </row>
    <row r="7" spans="2:11" ht="80.099999999999994" customHeight="1" thickBot="1" x14ac:dyDescent="0.3">
      <c r="B7" s="604" t="s">
        <v>377</v>
      </c>
      <c r="C7" s="602" t="s">
        <v>498</v>
      </c>
      <c r="D7" s="638" t="s">
        <v>699</v>
      </c>
      <c r="E7" s="228" t="s">
        <v>19</v>
      </c>
      <c r="F7" s="638" t="s">
        <v>700</v>
      </c>
      <c r="G7" s="229">
        <v>50000</v>
      </c>
      <c r="H7" s="229">
        <v>50000</v>
      </c>
      <c r="I7" s="236">
        <v>45473</v>
      </c>
      <c r="J7" s="416" t="str">
        <f t="shared" si="0"/>
        <v>2º Trimestre</v>
      </c>
      <c r="K7" s="286"/>
    </row>
    <row r="8" spans="2:11" ht="159.94999999999999" customHeight="1" thickBot="1" x14ac:dyDescent="0.3">
      <c r="B8" s="288" t="s">
        <v>195</v>
      </c>
      <c r="C8" s="618" t="s">
        <v>196</v>
      </c>
      <c r="D8" s="617" t="s">
        <v>450</v>
      </c>
      <c r="E8" s="450" t="s">
        <v>19</v>
      </c>
      <c r="F8" s="617" t="s">
        <v>451</v>
      </c>
      <c r="G8" s="294">
        <v>23962.5</v>
      </c>
      <c r="H8" s="294">
        <v>38962.5</v>
      </c>
      <c r="I8" s="290">
        <v>45486</v>
      </c>
      <c r="J8" s="450" t="str">
        <f t="shared" si="0"/>
        <v>3º Trimestre</v>
      </c>
      <c r="K8" s="291"/>
    </row>
    <row r="9" spans="2:11" ht="80.099999999999994" customHeight="1" thickBot="1" x14ac:dyDescent="0.3">
      <c r="B9" s="274" t="s">
        <v>188</v>
      </c>
      <c r="C9" s="275" t="s">
        <v>185</v>
      </c>
      <c r="D9" s="277" t="s">
        <v>448</v>
      </c>
      <c r="E9" s="275" t="s">
        <v>19</v>
      </c>
      <c r="F9" s="277" t="s">
        <v>449</v>
      </c>
      <c r="G9" s="312">
        <v>54500</v>
      </c>
      <c r="H9" s="312">
        <v>100000</v>
      </c>
      <c r="I9" s="313">
        <v>45641</v>
      </c>
      <c r="J9" s="275" t="str">
        <f t="shared" si="0"/>
        <v>4º Trimestre</v>
      </c>
      <c r="K9" s="280"/>
    </row>
    <row r="10" spans="2:11" ht="20.100000000000001" customHeight="1" x14ac:dyDescent="0.3">
      <c r="G10" s="256">
        <f>SUM(G4:G9)</f>
        <v>167180.5</v>
      </c>
      <c r="H10" s="256">
        <f>SUM(H4:H9)</f>
        <v>228190.09</v>
      </c>
    </row>
    <row r="11" spans="2:11" ht="20.100000000000001" customHeight="1" thickBot="1" x14ac:dyDescent="0.3"/>
    <row r="12" spans="2:11" ht="20.100000000000001" customHeight="1" thickBot="1" x14ac:dyDescent="0.3">
      <c r="B12" s="647"/>
      <c r="C12" s="666" t="s">
        <v>530</v>
      </c>
      <c r="D12" s="649" t="s">
        <v>531</v>
      </c>
    </row>
    <row r="13" spans="2:11" ht="20.100000000000001" customHeight="1" x14ac:dyDescent="0.25">
      <c r="B13" s="667" t="s">
        <v>526</v>
      </c>
      <c r="C13" s="651">
        <v>45292</v>
      </c>
      <c r="D13" s="652">
        <v>45382</v>
      </c>
    </row>
    <row r="14" spans="2:11" ht="20.100000000000001" customHeight="1" x14ac:dyDescent="0.25">
      <c r="B14" s="650" t="s">
        <v>527</v>
      </c>
      <c r="C14" s="653">
        <v>45383</v>
      </c>
      <c r="D14" s="654">
        <v>45473</v>
      </c>
    </row>
    <row r="15" spans="2:11" ht="20.100000000000001" customHeight="1" x14ac:dyDescent="0.25">
      <c r="B15" s="650" t="s">
        <v>528</v>
      </c>
      <c r="C15" s="653">
        <v>45474</v>
      </c>
      <c r="D15" s="654">
        <v>45565</v>
      </c>
    </row>
    <row r="16" spans="2:11" ht="20.100000000000001" customHeight="1" thickBot="1" x14ac:dyDescent="0.3">
      <c r="B16" s="655" t="s">
        <v>529</v>
      </c>
      <c r="C16" s="656">
        <v>45566</v>
      </c>
      <c r="D16" s="657">
        <v>45657</v>
      </c>
    </row>
  </sheetData>
  <sheetProtection algorithmName="SHA-512" hashValue="wl20lXz6gAA7AJ/Z+/iJGvWvw5llFHLH1ObDHUXExOlm4ErqNyDAgjBxki7dA/VuTdyXLLe9gIFQdbTcf8VjtQ==" saltValue="YMlIVFQ8ap+JSWCoM6XqeQ==" spinCount="100000" sheet="1" objects="1" scenarios="1" selectLockedCells="1"/>
  <sortState ref="B3:I8">
    <sortCondition ref="I8"/>
  </sortState>
  <mergeCells count="1">
    <mergeCell ref="B2:K2"/>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0"/>
  <sheetViews>
    <sheetView showGridLines="0" zoomScale="85" zoomScaleNormal="85" workbookViewId="0">
      <selection activeCell="J71" sqref="J71"/>
    </sheetView>
  </sheetViews>
  <sheetFormatPr defaultRowHeight="15.75" x14ac:dyDescent="0.25"/>
  <cols>
    <col min="1" max="1" width="3.7109375" style="28" customWidth="1"/>
    <col min="2" max="2" width="4.42578125" style="28" bestFit="1" customWidth="1"/>
    <col min="3" max="3" width="25.7109375" style="28" customWidth="1"/>
    <col min="4" max="4" width="17.7109375" style="28" customWidth="1"/>
    <col min="5" max="5" width="35.7109375" style="28" customWidth="1"/>
    <col min="6" max="6" width="13.7109375" style="28" customWidth="1"/>
    <col min="7" max="7" width="35.7109375" style="28" customWidth="1"/>
    <col min="8" max="8" width="26.7109375" style="28" customWidth="1"/>
    <col min="9" max="9" width="22.7109375" style="28" customWidth="1"/>
    <col min="10" max="12" width="20.7109375" style="79" customWidth="1"/>
    <col min="13" max="13" width="30.7109375" style="79" customWidth="1"/>
    <col min="14" max="14" width="11.28515625" style="28" bestFit="1" customWidth="1"/>
    <col min="15" max="16384" width="9.140625" style="28"/>
  </cols>
  <sheetData>
    <row r="1" spans="2:14" ht="20.100000000000001" customHeight="1" thickBot="1" x14ac:dyDescent="0.3"/>
    <row r="2" spans="2:14" ht="20.100000000000001" customHeight="1" thickBot="1" x14ac:dyDescent="0.3">
      <c r="C2" s="722" t="s">
        <v>526</v>
      </c>
      <c r="D2" s="723"/>
      <c r="E2" s="723"/>
      <c r="F2" s="723"/>
      <c r="G2" s="723"/>
      <c r="H2" s="723"/>
      <c r="I2" s="723"/>
      <c r="J2" s="723"/>
      <c r="K2" s="723"/>
      <c r="L2" s="723"/>
      <c r="M2" s="724"/>
    </row>
    <row r="3" spans="2:14" ht="20.100000000000001" customHeight="1" thickBot="1" x14ac:dyDescent="0.3">
      <c r="C3" s="733" t="s">
        <v>523</v>
      </c>
      <c r="D3" s="734"/>
      <c r="E3" s="734"/>
      <c r="F3" s="734"/>
      <c r="G3" s="734"/>
      <c r="H3" s="734"/>
      <c r="I3" s="734"/>
      <c r="J3" s="734"/>
      <c r="K3" s="734"/>
      <c r="L3" s="734"/>
      <c r="M3" s="735"/>
    </row>
    <row r="4" spans="2:14" ht="20.100000000000001" customHeight="1" x14ac:dyDescent="0.25">
      <c r="C4" s="720" t="s">
        <v>11</v>
      </c>
      <c r="D4" s="718" t="s">
        <v>0</v>
      </c>
      <c r="E4" s="718" t="s">
        <v>12</v>
      </c>
      <c r="F4" s="718" t="s">
        <v>13</v>
      </c>
      <c r="G4" s="718" t="s">
        <v>14</v>
      </c>
      <c r="H4" s="718" t="s">
        <v>15</v>
      </c>
      <c r="I4" s="736" t="s">
        <v>31</v>
      </c>
      <c r="J4" s="727" t="s">
        <v>726</v>
      </c>
      <c r="K4" s="728"/>
      <c r="L4" s="729"/>
      <c r="M4" s="730"/>
    </row>
    <row r="5" spans="2:14" ht="30" x14ac:dyDescent="0.25">
      <c r="C5" s="721"/>
      <c r="D5" s="719"/>
      <c r="E5" s="719"/>
      <c r="F5" s="719"/>
      <c r="G5" s="719"/>
      <c r="H5" s="719"/>
      <c r="I5" s="737"/>
      <c r="J5" s="423" t="s">
        <v>723</v>
      </c>
      <c r="K5" s="344" t="s">
        <v>0</v>
      </c>
      <c r="L5" s="422" t="s">
        <v>724</v>
      </c>
      <c r="M5" s="342" t="s">
        <v>725</v>
      </c>
      <c r="N5" s="29"/>
    </row>
    <row r="6" spans="2:14" ht="90" x14ac:dyDescent="0.25">
      <c r="B6" s="28">
        <v>1</v>
      </c>
      <c r="C6" s="427" t="s">
        <v>36</v>
      </c>
      <c r="D6" s="430" t="s">
        <v>299</v>
      </c>
      <c r="E6" s="430" t="s">
        <v>300</v>
      </c>
      <c r="F6" s="430" t="s">
        <v>19</v>
      </c>
      <c r="G6" s="430" t="s">
        <v>301</v>
      </c>
      <c r="H6" s="57">
        <v>249173.3</v>
      </c>
      <c r="I6" s="340">
        <v>45345</v>
      </c>
      <c r="J6" s="474"/>
      <c r="K6" s="475"/>
      <c r="L6" s="476"/>
      <c r="M6" s="477"/>
      <c r="N6" s="29"/>
    </row>
    <row r="7" spans="2:14" ht="240" x14ac:dyDescent="0.25">
      <c r="B7" s="28">
        <v>2</v>
      </c>
      <c r="C7" s="427" t="s">
        <v>36</v>
      </c>
      <c r="D7" s="430" t="s">
        <v>302</v>
      </c>
      <c r="E7" s="430" t="s">
        <v>303</v>
      </c>
      <c r="F7" s="430" t="s">
        <v>19</v>
      </c>
      <c r="G7" s="430" t="s">
        <v>304</v>
      </c>
      <c r="H7" s="57">
        <v>2590539.59</v>
      </c>
      <c r="I7" s="340">
        <v>45345</v>
      </c>
      <c r="J7" s="474"/>
      <c r="K7" s="475"/>
      <c r="L7" s="476"/>
      <c r="M7" s="477"/>
      <c r="N7" s="29"/>
    </row>
    <row r="8" spans="2:14" ht="165" x14ac:dyDescent="0.25">
      <c r="B8" s="28">
        <v>3</v>
      </c>
      <c r="C8" s="427" t="s">
        <v>36</v>
      </c>
      <c r="D8" s="430" t="s">
        <v>307</v>
      </c>
      <c r="E8" s="430" t="s">
        <v>308</v>
      </c>
      <c r="F8" s="430" t="s">
        <v>19</v>
      </c>
      <c r="G8" s="430" t="s">
        <v>309</v>
      </c>
      <c r="H8" s="57">
        <v>3088998.15</v>
      </c>
      <c r="I8" s="340">
        <v>45353</v>
      </c>
      <c r="J8" s="474"/>
      <c r="K8" s="475"/>
      <c r="L8" s="476"/>
      <c r="M8" s="477"/>
    </row>
    <row r="9" spans="2:14" ht="150" x14ac:dyDescent="0.25">
      <c r="B9" s="28">
        <v>4</v>
      </c>
      <c r="C9" s="427" t="s">
        <v>36</v>
      </c>
      <c r="D9" s="430" t="s">
        <v>313</v>
      </c>
      <c r="E9" s="430" t="s">
        <v>314</v>
      </c>
      <c r="F9" s="430" t="s">
        <v>19</v>
      </c>
      <c r="G9" s="430" t="s">
        <v>315</v>
      </c>
      <c r="H9" s="57">
        <v>7441836.7300000004</v>
      </c>
      <c r="I9" s="340">
        <v>45379</v>
      </c>
      <c r="J9" s="474"/>
      <c r="K9" s="475"/>
      <c r="L9" s="476"/>
      <c r="M9" s="477"/>
    </row>
    <row r="10" spans="2:14" ht="150.75" thickBot="1" x14ac:dyDescent="0.3">
      <c r="B10" s="28">
        <v>5</v>
      </c>
      <c r="C10" s="431" t="s">
        <v>36</v>
      </c>
      <c r="D10" s="438" t="s">
        <v>316</v>
      </c>
      <c r="E10" s="438" t="s">
        <v>314</v>
      </c>
      <c r="F10" s="438" t="s">
        <v>19</v>
      </c>
      <c r="G10" s="438" t="s">
        <v>317</v>
      </c>
      <c r="H10" s="58">
        <v>16519164.609999999</v>
      </c>
      <c r="I10" s="341">
        <v>45379</v>
      </c>
      <c r="J10" s="478"/>
      <c r="K10" s="479"/>
      <c r="L10" s="480"/>
      <c r="M10" s="481"/>
    </row>
    <row r="11" spans="2:14" ht="21.75" thickBot="1" x14ac:dyDescent="0.3">
      <c r="C11" s="710" t="s">
        <v>534</v>
      </c>
      <c r="D11" s="711"/>
      <c r="E11" s="711"/>
      <c r="F11" s="711"/>
      <c r="G11" s="711"/>
      <c r="H11" s="738">
        <f>SUM(H6:H10)</f>
        <v>29889712.379999999</v>
      </c>
      <c r="I11" s="739"/>
      <c r="J11" s="725" t="s">
        <v>534</v>
      </c>
      <c r="K11" s="726"/>
      <c r="L11" s="726"/>
      <c r="M11" s="343">
        <f>SUM(M6:M10)</f>
        <v>0</v>
      </c>
    </row>
    <row r="12" spans="2:14" ht="20.100000000000001" customHeight="1" thickBot="1" x14ac:dyDescent="0.3">
      <c r="C12" s="722" t="s">
        <v>533</v>
      </c>
      <c r="D12" s="723"/>
      <c r="E12" s="723"/>
      <c r="F12" s="723"/>
      <c r="G12" s="723"/>
      <c r="H12" s="723"/>
      <c r="I12" s="723"/>
      <c r="J12" s="731"/>
      <c r="K12" s="731"/>
      <c r="L12" s="731"/>
      <c r="M12" s="732"/>
    </row>
    <row r="13" spans="2:14" ht="20.100000000000001" customHeight="1" x14ac:dyDescent="0.25">
      <c r="C13" s="720" t="s">
        <v>11</v>
      </c>
      <c r="D13" s="718" t="s">
        <v>0</v>
      </c>
      <c r="E13" s="718" t="s">
        <v>12</v>
      </c>
      <c r="F13" s="718" t="s">
        <v>13</v>
      </c>
      <c r="G13" s="718" t="s">
        <v>14</v>
      </c>
      <c r="H13" s="718" t="s">
        <v>15</v>
      </c>
      <c r="I13" s="716" t="s">
        <v>31</v>
      </c>
      <c r="J13" s="727" t="s">
        <v>726</v>
      </c>
      <c r="K13" s="728"/>
      <c r="L13" s="729"/>
      <c r="M13" s="730"/>
    </row>
    <row r="14" spans="2:14" ht="30" x14ac:dyDescent="0.25">
      <c r="C14" s="721"/>
      <c r="D14" s="719"/>
      <c r="E14" s="719"/>
      <c r="F14" s="719"/>
      <c r="G14" s="719"/>
      <c r="H14" s="719"/>
      <c r="I14" s="717"/>
      <c r="J14" s="423" t="s">
        <v>723</v>
      </c>
      <c r="K14" s="344" t="s">
        <v>0</v>
      </c>
      <c r="L14" s="422" t="s">
        <v>724</v>
      </c>
      <c r="M14" s="342" t="s">
        <v>725</v>
      </c>
    </row>
    <row r="15" spans="2:14" ht="165" x14ac:dyDescent="0.25">
      <c r="B15" s="28">
        <v>1</v>
      </c>
      <c r="C15" s="158" t="s">
        <v>209</v>
      </c>
      <c r="D15" s="159" t="s">
        <v>210</v>
      </c>
      <c r="E15" s="160" t="s">
        <v>622</v>
      </c>
      <c r="F15" s="159" t="s">
        <v>19</v>
      </c>
      <c r="G15" s="160" t="s">
        <v>339</v>
      </c>
      <c r="H15" s="112">
        <v>1699267</v>
      </c>
      <c r="I15" s="163">
        <v>45312</v>
      </c>
      <c r="J15" s="474"/>
      <c r="K15" s="475"/>
      <c r="L15" s="476"/>
      <c r="M15" s="477"/>
    </row>
    <row r="16" spans="2:14" ht="60" x14ac:dyDescent="0.25">
      <c r="B16" s="28">
        <v>2</v>
      </c>
      <c r="C16" s="158" t="s">
        <v>217</v>
      </c>
      <c r="D16" s="159" t="s">
        <v>210</v>
      </c>
      <c r="E16" s="160" t="s">
        <v>580</v>
      </c>
      <c r="F16" s="159" t="s">
        <v>19</v>
      </c>
      <c r="G16" s="160" t="s">
        <v>581</v>
      </c>
      <c r="H16" s="112">
        <v>405396.25</v>
      </c>
      <c r="I16" s="163">
        <v>45314</v>
      </c>
      <c r="J16" s="474"/>
      <c r="K16" s="475"/>
      <c r="L16" s="476"/>
      <c r="M16" s="477"/>
    </row>
    <row r="17" spans="2:13" ht="60" x14ac:dyDescent="0.25">
      <c r="B17" s="28">
        <v>3</v>
      </c>
      <c r="C17" s="158" t="s">
        <v>236</v>
      </c>
      <c r="D17" s="159" t="s">
        <v>210</v>
      </c>
      <c r="E17" s="160" t="s">
        <v>625</v>
      </c>
      <c r="F17" s="159" t="s">
        <v>19</v>
      </c>
      <c r="G17" s="160" t="s">
        <v>626</v>
      </c>
      <c r="H17" s="173">
        <v>100000</v>
      </c>
      <c r="I17" s="163">
        <v>45319</v>
      </c>
      <c r="J17" s="474"/>
      <c r="K17" s="475"/>
      <c r="L17" s="476"/>
      <c r="M17" s="477"/>
    </row>
    <row r="18" spans="2:13" ht="225" x14ac:dyDescent="0.25">
      <c r="B18" s="28">
        <v>4</v>
      </c>
      <c r="C18" s="158" t="s">
        <v>209</v>
      </c>
      <c r="D18" s="159" t="s">
        <v>210</v>
      </c>
      <c r="E18" s="160" t="s">
        <v>623</v>
      </c>
      <c r="F18" s="159" t="s">
        <v>19</v>
      </c>
      <c r="G18" s="160" t="s">
        <v>578</v>
      </c>
      <c r="H18" s="207" t="s">
        <v>715</v>
      </c>
      <c r="I18" s="163">
        <v>45319</v>
      </c>
      <c r="J18" s="474"/>
      <c r="K18" s="475"/>
      <c r="L18" s="476"/>
      <c r="M18" s="477"/>
    </row>
    <row r="19" spans="2:13" ht="45" x14ac:dyDescent="0.25">
      <c r="B19" s="28">
        <v>5</v>
      </c>
      <c r="C19" s="158" t="s">
        <v>209</v>
      </c>
      <c r="D19" s="161" t="s">
        <v>210</v>
      </c>
      <c r="E19" s="160" t="s">
        <v>211</v>
      </c>
      <c r="F19" s="159">
        <v>158</v>
      </c>
      <c r="G19" s="160" t="s">
        <v>212</v>
      </c>
      <c r="H19" s="112">
        <v>1416800</v>
      </c>
      <c r="I19" s="226">
        <v>45352</v>
      </c>
      <c r="J19" s="474"/>
      <c r="K19" s="475"/>
      <c r="L19" s="476"/>
      <c r="M19" s="477"/>
    </row>
    <row r="20" spans="2:13" ht="45" x14ac:dyDescent="0.25">
      <c r="B20" s="28">
        <v>6</v>
      </c>
      <c r="C20" s="158" t="s">
        <v>209</v>
      </c>
      <c r="D20" s="161" t="s">
        <v>210</v>
      </c>
      <c r="E20" s="160" t="s">
        <v>213</v>
      </c>
      <c r="F20" s="159">
        <v>4</v>
      </c>
      <c r="G20" s="160" t="s">
        <v>214</v>
      </c>
      <c r="H20" s="112">
        <v>599.20000000000005</v>
      </c>
      <c r="I20" s="163">
        <v>45352</v>
      </c>
      <c r="J20" s="474"/>
      <c r="K20" s="475"/>
      <c r="L20" s="476"/>
      <c r="M20" s="477"/>
    </row>
    <row r="21" spans="2:13" ht="75" x14ac:dyDescent="0.25">
      <c r="B21" s="28">
        <v>7</v>
      </c>
      <c r="C21" s="158" t="s">
        <v>217</v>
      </c>
      <c r="D21" s="161" t="s">
        <v>210</v>
      </c>
      <c r="E21" s="175" t="s">
        <v>223</v>
      </c>
      <c r="F21" s="164" t="s">
        <v>19</v>
      </c>
      <c r="G21" s="160" t="s">
        <v>222</v>
      </c>
      <c r="H21" s="112">
        <v>52430</v>
      </c>
      <c r="I21" s="163">
        <v>45352</v>
      </c>
      <c r="J21" s="474"/>
      <c r="K21" s="475"/>
      <c r="L21" s="476"/>
      <c r="M21" s="477"/>
    </row>
    <row r="22" spans="2:13" ht="60" x14ac:dyDescent="0.25">
      <c r="B22" s="28">
        <v>8</v>
      </c>
      <c r="C22" s="158" t="s">
        <v>217</v>
      </c>
      <c r="D22" s="161" t="s">
        <v>210</v>
      </c>
      <c r="E22" s="175" t="s">
        <v>225</v>
      </c>
      <c r="F22" s="164" t="s">
        <v>19</v>
      </c>
      <c r="G22" s="160" t="s">
        <v>222</v>
      </c>
      <c r="H22" s="112">
        <v>674.1</v>
      </c>
      <c r="I22" s="163">
        <v>45352</v>
      </c>
      <c r="J22" s="474"/>
      <c r="K22" s="475"/>
      <c r="L22" s="476"/>
      <c r="M22" s="477"/>
    </row>
    <row r="23" spans="2:13" ht="60" x14ac:dyDescent="0.25">
      <c r="B23" s="28">
        <v>9</v>
      </c>
      <c r="C23" s="158" t="s">
        <v>217</v>
      </c>
      <c r="D23" s="161" t="s">
        <v>210</v>
      </c>
      <c r="E23" s="175" t="s">
        <v>226</v>
      </c>
      <c r="F23" s="164" t="s">
        <v>19</v>
      </c>
      <c r="G23" s="160" t="s">
        <v>222</v>
      </c>
      <c r="H23" s="112">
        <v>2782</v>
      </c>
      <c r="I23" s="163">
        <v>45352</v>
      </c>
      <c r="J23" s="474"/>
      <c r="K23" s="475"/>
      <c r="L23" s="476"/>
      <c r="M23" s="477"/>
    </row>
    <row r="24" spans="2:13" ht="60" x14ac:dyDescent="0.25">
      <c r="B24" s="28">
        <v>10</v>
      </c>
      <c r="C24" s="158" t="s">
        <v>217</v>
      </c>
      <c r="D24" s="161" t="s">
        <v>210</v>
      </c>
      <c r="E24" s="175" t="s">
        <v>227</v>
      </c>
      <c r="F24" s="164" t="s">
        <v>19</v>
      </c>
      <c r="G24" s="160" t="s">
        <v>228</v>
      </c>
      <c r="H24" s="112">
        <v>53500</v>
      </c>
      <c r="I24" s="163">
        <v>45352</v>
      </c>
      <c r="J24" s="474"/>
      <c r="K24" s="475"/>
      <c r="L24" s="476"/>
      <c r="M24" s="477"/>
    </row>
    <row r="25" spans="2:13" ht="45" x14ac:dyDescent="0.25">
      <c r="B25" s="28">
        <v>11</v>
      </c>
      <c r="C25" s="158" t="s">
        <v>217</v>
      </c>
      <c r="D25" s="161" t="s">
        <v>210</v>
      </c>
      <c r="E25" s="160" t="s">
        <v>229</v>
      </c>
      <c r="F25" s="164" t="s">
        <v>19</v>
      </c>
      <c r="G25" s="160" t="s">
        <v>230</v>
      </c>
      <c r="H25" s="112">
        <v>23540</v>
      </c>
      <c r="I25" s="163">
        <v>45352</v>
      </c>
      <c r="J25" s="474"/>
      <c r="K25" s="475"/>
      <c r="L25" s="476"/>
      <c r="M25" s="477"/>
    </row>
    <row r="26" spans="2:13" ht="45" x14ac:dyDescent="0.25">
      <c r="B26" s="28">
        <v>12</v>
      </c>
      <c r="C26" s="158" t="s">
        <v>217</v>
      </c>
      <c r="D26" s="161" t="s">
        <v>210</v>
      </c>
      <c r="E26" s="160" t="s">
        <v>231</v>
      </c>
      <c r="F26" s="164" t="s">
        <v>19</v>
      </c>
      <c r="G26" s="160" t="s">
        <v>232</v>
      </c>
      <c r="H26" s="112">
        <v>1140</v>
      </c>
      <c r="I26" s="163">
        <v>45352</v>
      </c>
      <c r="J26" s="474"/>
      <c r="K26" s="475"/>
      <c r="L26" s="476"/>
      <c r="M26" s="477"/>
    </row>
    <row r="27" spans="2:13" ht="45" x14ac:dyDescent="0.25">
      <c r="B27" s="28">
        <v>13</v>
      </c>
      <c r="C27" s="158" t="s">
        <v>217</v>
      </c>
      <c r="D27" s="161" t="s">
        <v>210</v>
      </c>
      <c r="E27" s="160" t="s">
        <v>624</v>
      </c>
      <c r="F27" s="164" t="s">
        <v>19</v>
      </c>
      <c r="G27" s="160" t="s">
        <v>233</v>
      </c>
      <c r="H27" s="173">
        <v>1282.72</v>
      </c>
      <c r="I27" s="226">
        <v>45352</v>
      </c>
      <c r="J27" s="474"/>
      <c r="K27" s="475"/>
      <c r="L27" s="476"/>
      <c r="M27" s="477"/>
    </row>
    <row r="28" spans="2:13" ht="135.75" thickBot="1" x14ac:dyDescent="0.3">
      <c r="B28" s="28">
        <v>14</v>
      </c>
      <c r="C28" s="176" t="s">
        <v>209</v>
      </c>
      <c r="D28" s="177" t="s">
        <v>210</v>
      </c>
      <c r="E28" s="178" t="s">
        <v>605</v>
      </c>
      <c r="F28" s="179" t="s">
        <v>19</v>
      </c>
      <c r="G28" s="178" t="s">
        <v>606</v>
      </c>
      <c r="H28" s="113">
        <v>157291</v>
      </c>
      <c r="I28" s="227">
        <v>45378</v>
      </c>
      <c r="J28" s="478"/>
      <c r="K28" s="479"/>
      <c r="L28" s="480"/>
      <c r="M28" s="481"/>
    </row>
    <row r="29" spans="2:13" ht="20.100000000000001" customHeight="1" thickBot="1" x14ac:dyDescent="0.3">
      <c r="C29" s="710" t="s">
        <v>535</v>
      </c>
      <c r="D29" s="711"/>
      <c r="E29" s="711"/>
      <c r="F29" s="711"/>
      <c r="G29" s="711"/>
      <c r="H29" s="712">
        <f>SUM(H15:H28)</f>
        <v>3914702.2700000005</v>
      </c>
      <c r="I29" s="713"/>
      <c r="J29" s="725" t="s">
        <v>535</v>
      </c>
      <c r="K29" s="726"/>
      <c r="L29" s="726"/>
      <c r="M29" s="343">
        <f>SUM(M15:M28)</f>
        <v>0</v>
      </c>
    </row>
    <row r="30" spans="2:13" ht="20.100000000000001" customHeight="1" thickBot="1" x14ac:dyDescent="0.3">
      <c r="C30" s="722" t="s">
        <v>536</v>
      </c>
      <c r="D30" s="723"/>
      <c r="E30" s="723"/>
      <c r="F30" s="723"/>
      <c r="G30" s="723"/>
      <c r="H30" s="723"/>
      <c r="I30" s="723"/>
      <c r="J30" s="723"/>
      <c r="K30" s="723"/>
      <c r="L30" s="723"/>
      <c r="M30" s="724"/>
    </row>
    <row r="31" spans="2:13" ht="20.100000000000001" customHeight="1" x14ac:dyDescent="0.25">
      <c r="C31" s="720" t="s">
        <v>11</v>
      </c>
      <c r="D31" s="718" t="s">
        <v>0</v>
      </c>
      <c r="E31" s="718" t="s">
        <v>12</v>
      </c>
      <c r="F31" s="718" t="s">
        <v>13</v>
      </c>
      <c r="G31" s="718" t="s">
        <v>14</v>
      </c>
      <c r="H31" s="718" t="s">
        <v>15</v>
      </c>
      <c r="I31" s="716" t="s">
        <v>31</v>
      </c>
      <c r="J31" s="728" t="s">
        <v>726</v>
      </c>
      <c r="K31" s="728"/>
      <c r="L31" s="729"/>
      <c r="M31" s="730"/>
    </row>
    <row r="32" spans="2:13" ht="30" x14ac:dyDescent="0.25">
      <c r="C32" s="721"/>
      <c r="D32" s="719"/>
      <c r="E32" s="719"/>
      <c r="F32" s="719"/>
      <c r="G32" s="719"/>
      <c r="H32" s="719"/>
      <c r="I32" s="717"/>
      <c r="J32" s="344" t="s">
        <v>723</v>
      </c>
      <c r="K32" s="344" t="s">
        <v>0</v>
      </c>
      <c r="L32" s="422" t="s">
        <v>724</v>
      </c>
      <c r="M32" s="342" t="s">
        <v>725</v>
      </c>
    </row>
    <row r="33" spans="2:13" ht="75" x14ac:dyDescent="0.25">
      <c r="B33" s="28">
        <v>1</v>
      </c>
      <c r="C33" s="427" t="s">
        <v>324</v>
      </c>
      <c r="D33" s="428" t="s">
        <v>325</v>
      </c>
      <c r="E33" s="48" t="s">
        <v>328</v>
      </c>
      <c r="F33" s="428" t="s">
        <v>19</v>
      </c>
      <c r="G33" s="48" t="s">
        <v>329</v>
      </c>
      <c r="H33" s="65">
        <v>141696</v>
      </c>
      <c r="I33" s="436">
        <v>45302</v>
      </c>
      <c r="J33" s="482"/>
      <c r="K33" s="475"/>
      <c r="L33" s="476"/>
      <c r="M33" s="477"/>
    </row>
    <row r="34" spans="2:13" ht="105" x14ac:dyDescent="0.25">
      <c r="B34" s="28">
        <v>2</v>
      </c>
      <c r="C34" s="427" t="s">
        <v>236</v>
      </c>
      <c r="D34" s="428" t="s">
        <v>210</v>
      </c>
      <c r="E34" s="48" t="s">
        <v>576</v>
      </c>
      <c r="F34" s="428" t="s">
        <v>19</v>
      </c>
      <c r="G34" s="48" t="s">
        <v>577</v>
      </c>
      <c r="H34" s="65">
        <v>14976</v>
      </c>
      <c r="I34" s="436">
        <v>45302</v>
      </c>
      <c r="J34" s="482"/>
      <c r="K34" s="475"/>
      <c r="L34" s="476"/>
      <c r="M34" s="477"/>
    </row>
    <row r="35" spans="2:13" ht="165" x14ac:dyDescent="0.25">
      <c r="B35" s="28">
        <v>3</v>
      </c>
      <c r="C35" s="427" t="s">
        <v>209</v>
      </c>
      <c r="D35" s="428" t="s">
        <v>210</v>
      </c>
      <c r="E35" s="48" t="s">
        <v>468</v>
      </c>
      <c r="F35" s="428" t="s">
        <v>19</v>
      </c>
      <c r="G35" s="48" t="s">
        <v>339</v>
      </c>
      <c r="H35" s="65">
        <v>137388</v>
      </c>
      <c r="I35" s="436">
        <v>45312</v>
      </c>
      <c r="J35" s="482"/>
      <c r="K35" s="475"/>
      <c r="L35" s="476"/>
      <c r="M35" s="477"/>
    </row>
    <row r="36" spans="2:13" ht="60" x14ac:dyDescent="0.25">
      <c r="B36" s="28">
        <v>4</v>
      </c>
      <c r="C36" s="158" t="s">
        <v>217</v>
      </c>
      <c r="D36" s="159" t="s">
        <v>210</v>
      </c>
      <c r="E36" s="160" t="s">
        <v>580</v>
      </c>
      <c r="F36" s="159" t="s">
        <v>19</v>
      </c>
      <c r="G36" s="160" t="s">
        <v>581</v>
      </c>
      <c r="H36" s="173">
        <v>279270</v>
      </c>
      <c r="I36" s="163">
        <v>45314</v>
      </c>
      <c r="J36" s="482"/>
      <c r="K36" s="475"/>
      <c r="L36" s="476"/>
      <c r="M36" s="477"/>
    </row>
    <row r="37" spans="2:13" ht="75" x14ac:dyDescent="0.25">
      <c r="B37" s="28">
        <v>5</v>
      </c>
      <c r="C37" s="427" t="s">
        <v>236</v>
      </c>
      <c r="D37" s="428" t="s">
        <v>210</v>
      </c>
      <c r="E37" s="48" t="s">
        <v>579</v>
      </c>
      <c r="F37" s="428" t="s">
        <v>19</v>
      </c>
      <c r="G37" s="48" t="s">
        <v>578</v>
      </c>
      <c r="H37" s="65">
        <v>36070.5</v>
      </c>
      <c r="I37" s="436">
        <v>45319</v>
      </c>
      <c r="J37" s="482"/>
      <c r="K37" s="475"/>
      <c r="L37" s="476"/>
      <c r="M37" s="477"/>
    </row>
    <row r="38" spans="2:13" ht="135" x14ac:dyDescent="0.25">
      <c r="B38" s="28">
        <v>6</v>
      </c>
      <c r="C38" s="427" t="s">
        <v>236</v>
      </c>
      <c r="D38" s="428" t="s">
        <v>210</v>
      </c>
      <c r="E38" s="48" t="s">
        <v>362</v>
      </c>
      <c r="F38" s="428" t="s">
        <v>19</v>
      </c>
      <c r="G38" s="48" t="s">
        <v>363</v>
      </c>
      <c r="H38" s="65">
        <v>1412.4</v>
      </c>
      <c r="I38" s="418">
        <v>45321</v>
      </c>
      <c r="J38" s="482"/>
      <c r="K38" s="475"/>
      <c r="L38" s="476"/>
      <c r="M38" s="477"/>
    </row>
    <row r="39" spans="2:13" ht="135" x14ac:dyDescent="0.25">
      <c r="B39" s="28">
        <v>7</v>
      </c>
      <c r="C39" s="427" t="s">
        <v>324</v>
      </c>
      <c r="D39" s="428" t="s">
        <v>325</v>
      </c>
      <c r="E39" s="48" t="s">
        <v>326</v>
      </c>
      <c r="F39" s="428" t="s">
        <v>19</v>
      </c>
      <c r="G39" s="48" t="s">
        <v>327</v>
      </c>
      <c r="H39" s="429">
        <v>45320</v>
      </c>
      <c r="I39" s="436">
        <v>45334</v>
      </c>
      <c r="J39" s="482"/>
      <c r="K39" s="475"/>
      <c r="L39" s="476"/>
      <c r="M39" s="477"/>
    </row>
    <row r="40" spans="2:13" ht="45" x14ac:dyDescent="0.25">
      <c r="B40" s="28">
        <v>8</v>
      </c>
      <c r="C40" s="158" t="s">
        <v>217</v>
      </c>
      <c r="D40" s="161" t="s">
        <v>210</v>
      </c>
      <c r="E40" s="160" t="s">
        <v>220</v>
      </c>
      <c r="F40" s="159" t="s">
        <v>19</v>
      </c>
      <c r="G40" s="160" t="s">
        <v>221</v>
      </c>
      <c r="H40" s="173">
        <v>13444.8</v>
      </c>
      <c r="I40" s="163">
        <v>45336</v>
      </c>
      <c r="J40" s="482"/>
      <c r="K40" s="475"/>
      <c r="L40" s="476"/>
      <c r="M40" s="477"/>
    </row>
    <row r="41" spans="2:13" ht="165" x14ac:dyDescent="0.25">
      <c r="B41" s="28">
        <v>9</v>
      </c>
      <c r="C41" s="427" t="s">
        <v>324</v>
      </c>
      <c r="D41" s="428" t="s">
        <v>325</v>
      </c>
      <c r="E41" s="48" t="s">
        <v>457</v>
      </c>
      <c r="F41" s="428" t="s">
        <v>19</v>
      </c>
      <c r="G41" s="48" t="s">
        <v>458</v>
      </c>
      <c r="H41" s="65">
        <v>256697.28</v>
      </c>
      <c r="I41" s="418">
        <v>45352</v>
      </c>
      <c r="J41" s="482"/>
      <c r="K41" s="475"/>
      <c r="L41" s="476"/>
      <c r="M41" s="477"/>
    </row>
    <row r="42" spans="2:13" ht="75" x14ac:dyDescent="0.25">
      <c r="B42" s="28">
        <v>10</v>
      </c>
      <c r="C42" s="158" t="s">
        <v>217</v>
      </c>
      <c r="D42" s="161" t="s">
        <v>210</v>
      </c>
      <c r="E42" s="175" t="s">
        <v>223</v>
      </c>
      <c r="F42" s="164" t="s">
        <v>19</v>
      </c>
      <c r="G42" s="160" t="s">
        <v>222</v>
      </c>
      <c r="H42" s="173">
        <v>323621.5</v>
      </c>
      <c r="I42" s="163">
        <v>45352</v>
      </c>
      <c r="J42" s="482"/>
      <c r="K42" s="475"/>
      <c r="L42" s="476"/>
      <c r="M42" s="477"/>
    </row>
    <row r="43" spans="2:13" ht="45" x14ac:dyDescent="0.25">
      <c r="B43" s="28">
        <v>12</v>
      </c>
      <c r="C43" s="427" t="s">
        <v>209</v>
      </c>
      <c r="D43" s="428" t="s">
        <v>210</v>
      </c>
      <c r="E43" s="48" t="s">
        <v>504</v>
      </c>
      <c r="F43" s="428">
        <v>1</v>
      </c>
      <c r="G43" s="48" t="s">
        <v>505</v>
      </c>
      <c r="H43" s="216"/>
      <c r="I43" s="436">
        <v>45352</v>
      </c>
      <c r="J43" s="482"/>
      <c r="K43" s="475"/>
      <c r="L43" s="476"/>
      <c r="M43" s="477"/>
    </row>
    <row r="44" spans="2:13" ht="135.75" thickBot="1" x14ac:dyDescent="0.3">
      <c r="B44" s="28">
        <v>13</v>
      </c>
      <c r="C44" s="431" t="s">
        <v>236</v>
      </c>
      <c r="D44" s="432" t="s">
        <v>210</v>
      </c>
      <c r="E44" s="200" t="s">
        <v>350</v>
      </c>
      <c r="F44" s="432" t="s">
        <v>19</v>
      </c>
      <c r="G44" s="200" t="s">
        <v>351</v>
      </c>
      <c r="H44" s="54">
        <v>82281.929999999993</v>
      </c>
      <c r="I44" s="419">
        <v>45366</v>
      </c>
      <c r="J44" s="483"/>
      <c r="K44" s="479"/>
      <c r="L44" s="480"/>
      <c r="M44" s="481"/>
    </row>
    <row r="45" spans="2:13" ht="20.100000000000001" customHeight="1" thickBot="1" x14ac:dyDescent="0.3">
      <c r="C45" s="710" t="s">
        <v>537</v>
      </c>
      <c r="D45" s="711"/>
      <c r="E45" s="711"/>
      <c r="F45" s="711"/>
      <c r="G45" s="711"/>
      <c r="H45" s="712">
        <f>SUM(H33:H44)</f>
        <v>1332178.4099999999</v>
      </c>
      <c r="I45" s="713"/>
      <c r="J45" s="748" t="s">
        <v>537</v>
      </c>
      <c r="K45" s="749"/>
      <c r="L45" s="749"/>
      <c r="M45" s="348">
        <f>SUM(M33:M44)</f>
        <v>0</v>
      </c>
    </row>
    <row r="46" spans="2:13" ht="20.100000000000001" customHeight="1" thickBot="1" x14ac:dyDescent="0.3">
      <c r="C46" s="747" t="s">
        <v>509</v>
      </c>
      <c r="D46" s="731"/>
      <c r="E46" s="731"/>
      <c r="F46" s="731"/>
      <c r="G46" s="731"/>
      <c r="H46" s="731"/>
      <c r="I46" s="731"/>
      <c r="J46" s="731"/>
      <c r="K46" s="731"/>
      <c r="L46" s="731"/>
      <c r="M46" s="732"/>
    </row>
    <row r="47" spans="2:13" ht="20.100000000000001" customHeight="1" x14ac:dyDescent="0.25">
      <c r="C47" s="742" t="s">
        <v>11</v>
      </c>
      <c r="D47" s="740" t="s">
        <v>0</v>
      </c>
      <c r="E47" s="740" t="s">
        <v>12</v>
      </c>
      <c r="F47" s="740" t="s">
        <v>13</v>
      </c>
      <c r="G47" s="740" t="s">
        <v>14</v>
      </c>
      <c r="H47" s="740" t="s">
        <v>15</v>
      </c>
      <c r="I47" s="750" t="s">
        <v>31</v>
      </c>
      <c r="J47" s="744" t="s">
        <v>726</v>
      </c>
      <c r="K47" s="744"/>
      <c r="L47" s="745"/>
      <c r="M47" s="746"/>
    </row>
    <row r="48" spans="2:13" ht="30.75" thickBot="1" x14ac:dyDescent="0.3">
      <c r="C48" s="743"/>
      <c r="D48" s="741"/>
      <c r="E48" s="741"/>
      <c r="F48" s="741"/>
      <c r="G48" s="741"/>
      <c r="H48" s="741"/>
      <c r="I48" s="751"/>
      <c r="J48" s="349" t="s">
        <v>723</v>
      </c>
      <c r="K48" s="344" t="s">
        <v>0</v>
      </c>
      <c r="L48" s="445" t="s">
        <v>724</v>
      </c>
      <c r="M48" s="347" t="s">
        <v>725</v>
      </c>
    </row>
    <row r="49" spans="2:13" ht="75" x14ac:dyDescent="0.25">
      <c r="B49" s="28">
        <v>1</v>
      </c>
      <c r="C49" s="706" t="s">
        <v>92</v>
      </c>
      <c r="D49" s="704" t="s">
        <v>1</v>
      </c>
      <c r="E49" s="430" t="s">
        <v>125</v>
      </c>
      <c r="F49" s="428" t="s">
        <v>19</v>
      </c>
      <c r="G49" s="430" t="s">
        <v>98</v>
      </c>
      <c r="H49" s="68">
        <v>50000</v>
      </c>
      <c r="I49" s="340">
        <v>45352</v>
      </c>
      <c r="J49" s="484"/>
      <c r="K49" s="485"/>
      <c r="L49" s="486"/>
      <c r="M49" s="487"/>
    </row>
    <row r="50" spans="2:13" ht="75.75" thickBot="1" x14ac:dyDescent="0.3">
      <c r="B50" s="28">
        <v>2</v>
      </c>
      <c r="C50" s="707"/>
      <c r="D50" s="705"/>
      <c r="E50" s="438" t="s">
        <v>126</v>
      </c>
      <c r="F50" s="432" t="s">
        <v>19</v>
      </c>
      <c r="G50" s="438" t="s">
        <v>99</v>
      </c>
      <c r="H50" s="69">
        <v>1500000</v>
      </c>
      <c r="I50" s="341">
        <v>45352</v>
      </c>
      <c r="J50" s="478"/>
      <c r="K50" s="479"/>
      <c r="L50" s="480"/>
      <c r="M50" s="481"/>
    </row>
    <row r="51" spans="2:13" ht="20.100000000000001" customHeight="1" thickBot="1" x14ac:dyDescent="0.3">
      <c r="C51" s="752" t="s">
        <v>541</v>
      </c>
      <c r="D51" s="753"/>
      <c r="E51" s="753"/>
      <c r="F51" s="753"/>
      <c r="G51" s="753"/>
      <c r="H51" s="754">
        <f>SUM(H49:H50)</f>
        <v>1550000</v>
      </c>
      <c r="I51" s="755"/>
      <c r="J51" s="748" t="s">
        <v>541</v>
      </c>
      <c r="K51" s="749"/>
      <c r="L51" s="749"/>
      <c r="M51" s="348">
        <f>SUM(M49:M50)</f>
        <v>0</v>
      </c>
    </row>
    <row r="52" spans="2:13" ht="20.100000000000001" customHeight="1" thickBot="1" x14ac:dyDescent="0.3">
      <c r="C52" s="722" t="s">
        <v>511</v>
      </c>
      <c r="D52" s="723"/>
      <c r="E52" s="723"/>
      <c r="F52" s="723"/>
      <c r="G52" s="723"/>
      <c r="H52" s="723"/>
      <c r="I52" s="723"/>
      <c r="J52" s="723"/>
      <c r="K52" s="723"/>
      <c r="L52" s="723"/>
      <c r="M52" s="724"/>
    </row>
    <row r="53" spans="2:13" ht="20.100000000000001" customHeight="1" x14ac:dyDescent="0.25">
      <c r="C53" s="720" t="s">
        <v>11</v>
      </c>
      <c r="D53" s="718" t="s">
        <v>0</v>
      </c>
      <c r="E53" s="718" t="s">
        <v>12</v>
      </c>
      <c r="F53" s="718" t="s">
        <v>13</v>
      </c>
      <c r="G53" s="718" t="s">
        <v>14</v>
      </c>
      <c r="H53" s="718" t="s">
        <v>15</v>
      </c>
      <c r="I53" s="716" t="s">
        <v>31</v>
      </c>
      <c r="J53" s="728" t="s">
        <v>726</v>
      </c>
      <c r="K53" s="728"/>
      <c r="L53" s="729"/>
      <c r="M53" s="730"/>
    </row>
    <row r="54" spans="2:13" ht="30" x14ac:dyDescent="0.25">
      <c r="C54" s="721"/>
      <c r="D54" s="719"/>
      <c r="E54" s="719"/>
      <c r="F54" s="719"/>
      <c r="G54" s="719"/>
      <c r="H54" s="719"/>
      <c r="I54" s="717"/>
      <c r="J54" s="344" t="s">
        <v>723</v>
      </c>
      <c r="K54" s="344" t="s">
        <v>0</v>
      </c>
      <c r="L54" s="422" t="s">
        <v>724</v>
      </c>
      <c r="M54" s="342" t="s">
        <v>725</v>
      </c>
    </row>
    <row r="55" spans="2:13" ht="60" x14ac:dyDescent="0.25">
      <c r="B55" s="28">
        <v>1</v>
      </c>
      <c r="C55" s="427" t="s">
        <v>431</v>
      </c>
      <c r="D55" s="428" t="s">
        <v>428</v>
      </c>
      <c r="E55" s="70" t="s">
        <v>474</v>
      </c>
      <c r="F55" s="428" t="s">
        <v>19</v>
      </c>
      <c r="G55" s="430" t="s">
        <v>434</v>
      </c>
      <c r="H55" s="434">
        <v>350000</v>
      </c>
      <c r="I55" s="436">
        <v>45323</v>
      </c>
      <c r="J55" s="482"/>
      <c r="K55" s="475"/>
      <c r="L55" s="476"/>
      <c r="M55" s="477"/>
    </row>
    <row r="56" spans="2:13" ht="90" x14ac:dyDescent="0.25">
      <c r="B56" s="28">
        <v>2</v>
      </c>
      <c r="C56" s="427" t="s">
        <v>3</v>
      </c>
      <c r="D56" s="428" t="s">
        <v>2</v>
      </c>
      <c r="E56" s="430" t="s">
        <v>34</v>
      </c>
      <c r="F56" s="428"/>
      <c r="G56" s="70" t="s">
        <v>33</v>
      </c>
      <c r="H56" s="440" t="s">
        <v>746</v>
      </c>
      <c r="I56" s="418">
        <v>45352</v>
      </c>
      <c r="J56" s="482"/>
      <c r="K56" s="475"/>
      <c r="L56" s="476"/>
      <c r="M56" s="477"/>
    </row>
    <row r="57" spans="2:13" ht="94.5" customHeight="1" thickBot="1" x14ac:dyDescent="0.3">
      <c r="B57" s="28">
        <v>3</v>
      </c>
      <c r="C57" s="431" t="s">
        <v>431</v>
      </c>
      <c r="D57" s="432" t="s">
        <v>428</v>
      </c>
      <c r="E57" s="438" t="s">
        <v>477</v>
      </c>
      <c r="F57" s="51" t="s">
        <v>19</v>
      </c>
      <c r="G57" s="71" t="s">
        <v>478</v>
      </c>
      <c r="H57" s="69">
        <v>40000</v>
      </c>
      <c r="I57" s="419">
        <v>45352</v>
      </c>
      <c r="J57" s="483"/>
      <c r="K57" s="479"/>
      <c r="L57" s="480"/>
      <c r="M57" s="481"/>
    </row>
    <row r="58" spans="2:13" ht="20.100000000000001" customHeight="1" thickBot="1" x14ac:dyDescent="0.3">
      <c r="C58" s="710" t="s">
        <v>542</v>
      </c>
      <c r="D58" s="711"/>
      <c r="E58" s="711"/>
      <c r="F58" s="711"/>
      <c r="G58" s="711"/>
      <c r="H58" s="712">
        <f>SUM(H55:H57)</f>
        <v>390000</v>
      </c>
      <c r="I58" s="713"/>
      <c r="J58" s="748" t="s">
        <v>542</v>
      </c>
      <c r="K58" s="749"/>
      <c r="L58" s="749"/>
      <c r="M58" s="348">
        <f>SUM(M55:M57)</f>
        <v>0</v>
      </c>
    </row>
    <row r="59" spans="2:13" ht="20.100000000000001" customHeight="1" thickBot="1" x14ac:dyDescent="0.3">
      <c r="C59" s="747" t="s">
        <v>510</v>
      </c>
      <c r="D59" s="731"/>
      <c r="E59" s="731"/>
      <c r="F59" s="731"/>
      <c r="G59" s="731"/>
      <c r="H59" s="731"/>
      <c r="I59" s="731"/>
      <c r="J59" s="731"/>
      <c r="K59" s="731"/>
      <c r="L59" s="731"/>
      <c r="M59" s="732"/>
    </row>
    <row r="60" spans="2:13" ht="20.100000000000001" customHeight="1" x14ac:dyDescent="0.25">
      <c r="C60" s="742" t="s">
        <v>11</v>
      </c>
      <c r="D60" s="740" t="s">
        <v>0</v>
      </c>
      <c r="E60" s="740" t="s">
        <v>12</v>
      </c>
      <c r="F60" s="740" t="s">
        <v>13</v>
      </c>
      <c r="G60" s="740" t="s">
        <v>14</v>
      </c>
      <c r="H60" s="740" t="s">
        <v>15</v>
      </c>
      <c r="I60" s="750" t="s">
        <v>31</v>
      </c>
      <c r="J60" s="744" t="s">
        <v>726</v>
      </c>
      <c r="K60" s="744"/>
      <c r="L60" s="745"/>
      <c r="M60" s="746"/>
    </row>
    <row r="61" spans="2:13" ht="30.75" thickBot="1" x14ac:dyDescent="0.3">
      <c r="C61" s="742"/>
      <c r="D61" s="740"/>
      <c r="E61" s="740"/>
      <c r="F61" s="740"/>
      <c r="G61" s="740"/>
      <c r="H61" s="740"/>
      <c r="I61" s="750"/>
      <c r="J61" s="349" t="s">
        <v>723</v>
      </c>
      <c r="K61" s="349" t="s">
        <v>0</v>
      </c>
      <c r="L61" s="445" t="s">
        <v>724</v>
      </c>
      <c r="M61" s="347" t="s">
        <v>725</v>
      </c>
    </row>
    <row r="62" spans="2:13" ht="75" x14ac:dyDescent="0.25">
      <c r="B62" s="28">
        <v>1</v>
      </c>
      <c r="C62" s="442" t="str">
        <f>Eletrodomésticos!B4</f>
        <v>Coordenadoria de Manutenção e Obras</v>
      </c>
      <c r="D62" s="443" t="str">
        <f>Eletrodomésticos!C4</f>
        <v>23.0.000002299-3</v>
      </c>
      <c r="E62" s="444" t="str">
        <f>Eletrodomésticos!D4</f>
        <v>Aquisição de aparelho de ar condicionado tipo split, capacidade de 12.000 BTUs conjuntamente à instalação</v>
      </c>
      <c r="F62" s="443">
        <f>Eletrodomésticos!E4</f>
        <v>1</v>
      </c>
      <c r="G62" s="380" t="str">
        <f>Eletrodomésticos!F4</f>
        <v>O não suprimento da demanda impedirá a devida climatização do ambiente, trazendo desconforto aos habitantes do espaço, podendo prejudicar a produtividade.</v>
      </c>
      <c r="H62" s="360">
        <f>Eletrodomésticos!H4</f>
        <v>4500</v>
      </c>
      <c r="I62" s="381">
        <f>Eletrodomésticos!I4</f>
        <v>45323</v>
      </c>
      <c r="J62" s="484"/>
      <c r="K62" s="488"/>
      <c r="L62" s="486"/>
      <c r="M62" s="487"/>
    </row>
    <row r="63" spans="2:13" ht="60.75" thickBot="1" x14ac:dyDescent="0.3">
      <c r="B63" s="28">
        <v>2</v>
      </c>
      <c r="C63" s="431" t="str">
        <f>Eletrodomésticos!B5</f>
        <v>Coordenadoria de Manutenção e Obras</v>
      </c>
      <c r="D63" s="432" t="str">
        <f>Eletrodomésticos!C5</f>
        <v>23.0.000002299-3</v>
      </c>
      <c r="E63" s="43" t="str">
        <f>Eletrodomésticos!D5</f>
        <v>Aquisição de ar-condicionado para a estruturação do espaço físico onde funcionará a Corregedoria do MPC-MG.</v>
      </c>
      <c r="F63" s="432">
        <f>Eletrodomésticos!E5</f>
        <v>1</v>
      </c>
      <c r="G63" s="43" t="str">
        <f>Eletrodomésticos!F5</f>
        <v>Impossibilidade de cumprir plenamente as atribuições do MPC-MG</v>
      </c>
      <c r="H63" s="435">
        <f>Eletrodomésticos!H5</f>
        <v>7000</v>
      </c>
      <c r="I63" s="350">
        <f>Eletrodomésticos!I5</f>
        <v>45412</v>
      </c>
      <c r="J63" s="478"/>
      <c r="K63" s="489"/>
      <c r="L63" s="480"/>
      <c r="M63" s="481"/>
    </row>
    <row r="64" spans="2:13" ht="20.100000000000001" customHeight="1" thickBot="1" x14ac:dyDescent="0.3">
      <c r="C64" s="710" t="s">
        <v>543</v>
      </c>
      <c r="D64" s="711"/>
      <c r="E64" s="711"/>
      <c r="F64" s="711"/>
      <c r="G64" s="711"/>
      <c r="H64" s="712">
        <f>SUM(H62:H63)</f>
        <v>11500</v>
      </c>
      <c r="I64" s="713"/>
      <c r="J64" s="748" t="s">
        <v>727</v>
      </c>
      <c r="K64" s="749"/>
      <c r="L64" s="749"/>
      <c r="M64" s="348">
        <f>SUM(M62:M63)</f>
        <v>0</v>
      </c>
    </row>
    <row r="65" spans="2:13" ht="20.100000000000001" customHeight="1" thickBot="1" x14ac:dyDescent="0.3">
      <c r="C65" s="722" t="s">
        <v>546</v>
      </c>
      <c r="D65" s="723"/>
      <c r="E65" s="723"/>
      <c r="F65" s="723"/>
      <c r="G65" s="723"/>
      <c r="H65" s="723"/>
      <c r="I65" s="723"/>
      <c r="J65" s="723"/>
      <c r="K65" s="723"/>
      <c r="L65" s="723"/>
      <c r="M65" s="724"/>
    </row>
    <row r="66" spans="2:13" ht="20.100000000000001" customHeight="1" x14ac:dyDescent="0.25">
      <c r="C66" s="720" t="s">
        <v>11</v>
      </c>
      <c r="D66" s="718" t="s">
        <v>0</v>
      </c>
      <c r="E66" s="718" t="s">
        <v>12</v>
      </c>
      <c r="F66" s="718" t="s">
        <v>13</v>
      </c>
      <c r="G66" s="718" t="s">
        <v>14</v>
      </c>
      <c r="H66" s="718" t="s">
        <v>15</v>
      </c>
      <c r="I66" s="716" t="s">
        <v>31</v>
      </c>
      <c r="J66" s="728" t="s">
        <v>726</v>
      </c>
      <c r="K66" s="728"/>
      <c r="L66" s="729"/>
      <c r="M66" s="730"/>
    </row>
    <row r="67" spans="2:13" ht="30" x14ac:dyDescent="0.25">
      <c r="C67" s="721"/>
      <c r="D67" s="719"/>
      <c r="E67" s="719"/>
      <c r="F67" s="719"/>
      <c r="G67" s="719"/>
      <c r="H67" s="719"/>
      <c r="I67" s="717"/>
      <c r="J67" s="344" t="s">
        <v>723</v>
      </c>
      <c r="K67" s="344" t="s">
        <v>0</v>
      </c>
      <c r="L67" s="422" t="s">
        <v>724</v>
      </c>
      <c r="M67" s="342" t="s">
        <v>725</v>
      </c>
    </row>
    <row r="68" spans="2:13" ht="45" x14ac:dyDescent="0.25">
      <c r="B68" s="28">
        <v>1</v>
      </c>
      <c r="C68" s="587" t="s">
        <v>3</v>
      </c>
      <c r="D68" s="588" t="s">
        <v>2</v>
      </c>
      <c r="E68" s="589" t="s">
        <v>22</v>
      </c>
      <c r="F68" s="588">
        <v>3</v>
      </c>
      <c r="G68" s="589" t="s">
        <v>23</v>
      </c>
      <c r="H68" s="592">
        <v>2120</v>
      </c>
      <c r="I68" s="586">
        <v>45301</v>
      </c>
      <c r="J68" s="482"/>
      <c r="K68" s="475"/>
      <c r="L68" s="476"/>
      <c r="M68" s="477"/>
    </row>
    <row r="69" spans="2:13" ht="45" x14ac:dyDescent="0.25">
      <c r="B69" s="28">
        <v>2</v>
      </c>
      <c r="C69" s="587" t="s">
        <v>3</v>
      </c>
      <c r="D69" s="588" t="s">
        <v>2</v>
      </c>
      <c r="E69" s="589" t="s">
        <v>21</v>
      </c>
      <c r="F69" s="588">
        <v>1</v>
      </c>
      <c r="G69" s="589" t="s">
        <v>17</v>
      </c>
      <c r="H69" s="592">
        <v>530</v>
      </c>
      <c r="I69" s="586">
        <v>45301</v>
      </c>
      <c r="J69" s="482"/>
      <c r="K69" s="475"/>
      <c r="L69" s="476"/>
      <c r="M69" s="477"/>
    </row>
    <row r="70" spans="2:13" ht="30" x14ac:dyDescent="0.25">
      <c r="B70" s="28">
        <v>3</v>
      </c>
      <c r="C70" s="587" t="s">
        <v>3</v>
      </c>
      <c r="D70" s="588" t="s">
        <v>2</v>
      </c>
      <c r="E70" s="589" t="s">
        <v>28</v>
      </c>
      <c r="F70" s="588">
        <v>2</v>
      </c>
      <c r="G70" s="589" t="s">
        <v>27</v>
      </c>
      <c r="H70" s="592">
        <v>400</v>
      </c>
      <c r="I70" s="586">
        <v>45301</v>
      </c>
      <c r="J70" s="482"/>
      <c r="K70" s="475"/>
      <c r="L70" s="476"/>
      <c r="M70" s="477"/>
    </row>
    <row r="71" spans="2:13" ht="255" x14ac:dyDescent="0.25">
      <c r="B71" s="28">
        <v>4</v>
      </c>
      <c r="C71" s="587" t="s">
        <v>5</v>
      </c>
      <c r="D71" s="588" t="s">
        <v>4</v>
      </c>
      <c r="E71" s="589" t="s">
        <v>71</v>
      </c>
      <c r="F71" s="588">
        <v>310</v>
      </c>
      <c r="G71" s="589" t="s">
        <v>72</v>
      </c>
      <c r="H71" s="592">
        <v>17999.419999999998</v>
      </c>
      <c r="I71" s="594">
        <v>45337</v>
      </c>
      <c r="J71" s="490"/>
      <c r="K71" s="491"/>
      <c r="L71" s="476"/>
      <c r="M71" s="477"/>
    </row>
    <row r="72" spans="2:13" ht="120.75" thickBot="1" x14ac:dyDescent="0.3">
      <c r="B72" s="28">
        <v>5</v>
      </c>
      <c r="C72" s="590" t="s">
        <v>5</v>
      </c>
      <c r="D72" s="591" t="s">
        <v>4</v>
      </c>
      <c r="E72" s="596" t="s">
        <v>77</v>
      </c>
      <c r="F72" s="591">
        <v>12</v>
      </c>
      <c r="G72" s="596" t="s">
        <v>78</v>
      </c>
      <c r="H72" s="593">
        <v>2957.78</v>
      </c>
      <c r="I72" s="595">
        <v>45352</v>
      </c>
      <c r="J72" s="483"/>
      <c r="K72" s="479"/>
      <c r="L72" s="480"/>
      <c r="M72" s="481"/>
    </row>
    <row r="73" spans="2:13" ht="20.100000000000001" customHeight="1" thickBot="1" x14ac:dyDescent="0.3">
      <c r="C73" s="710" t="s">
        <v>547</v>
      </c>
      <c r="D73" s="711"/>
      <c r="E73" s="711"/>
      <c r="F73" s="711"/>
      <c r="G73" s="711"/>
      <c r="H73" s="712">
        <f>SUM(H68:H72)</f>
        <v>24007.199999999997</v>
      </c>
      <c r="I73" s="713"/>
      <c r="J73" s="748" t="s">
        <v>728</v>
      </c>
      <c r="K73" s="749"/>
      <c r="L73" s="749"/>
      <c r="M73" s="348">
        <f>SUM(M68:M72)</f>
        <v>0</v>
      </c>
    </row>
    <row r="74" spans="2:13" ht="20.100000000000001" customHeight="1" thickBot="1" x14ac:dyDescent="0.3">
      <c r="C74" s="722" t="s">
        <v>512</v>
      </c>
      <c r="D74" s="723"/>
      <c r="E74" s="723"/>
      <c r="F74" s="723"/>
      <c r="G74" s="723"/>
      <c r="H74" s="723"/>
      <c r="I74" s="723"/>
      <c r="J74" s="731"/>
      <c r="K74" s="731"/>
      <c r="L74" s="731"/>
      <c r="M74" s="732"/>
    </row>
    <row r="75" spans="2:13" ht="20.100000000000001" customHeight="1" x14ac:dyDescent="0.25">
      <c r="C75" s="720" t="s">
        <v>11</v>
      </c>
      <c r="D75" s="718" t="s">
        <v>0</v>
      </c>
      <c r="E75" s="718" t="s">
        <v>12</v>
      </c>
      <c r="F75" s="718" t="s">
        <v>13</v>
      </c>
      <c r="G75" s="718" t="s">
        <v>14</v>
      </c>
      <c r="H75" s="718" t="s">
        <v>15</v>
      </c>
      <c r="I75" s="716" t="s">
        <v>31</v>
      </c>
      <c r="J75" s="744" t="s">
        <v>726</v>
      </c>
      <c r="K75" s="744"/>
      <c r="L75" s="745"/>
      <c r="M75" s="746"/>
    </row>
    <row r="76" spans="2:13" ht="30.75" thickBot="1" x14ac:dyDescent="0.3">
      <c r="C76" s="721"/>
      <c r="D76" s="719"/>
      <c r="E76" s="719"/>
      <c r="F76" s="719"/>
      <c r="G76" s="719"/>
      <c r="H76" s="719"/>
      <c r="I76" s="717"/>
      <c r="J76" s="349" t="s">
        <v>723</v>
      </c>
      <c r="K76" s="344" t="s">
        <v>0</v>
      </c>
      <c r="L76" s="445" t="s">
        <v>724</v>
      </c>
      <c r="M76" s="347" t="s">
        <v>725</v>
      </c>
    </row>
    <row r="77" spans="2:13" ht="105.75" thickBot="1" x14ac:dyDescent="0.3">
      <c r="B77" s="28">
        <v>1</v>
      </c>
      <c r="C77" s="431" t="s">
        <v>48</v>
      </c>
      <c r="D77" s="432" t="s">
        <v>428</v>
      </c>
      <c r="E77" s="438" t="s">
        <v>475</v>
      </c>
      <c r="F77" s="432" t="s">
        <v>19</v>
      </c>
      <c r="G77" s="438" t="s">
        <v>476</v>
      </c>
      <c r="H77" s="69">
        <v>18000</v>
      </c>
      <c r="I77" s="437">
        <v>45322</v>
      </c>
      <c r="J77" s="492"/>
      <c r="K77" s="493"/>
      <c r="L77" s="494"/>
      <c r="M77" s="495"/>
    </row>
    <row r="78" spans="2:13" ht="20.100000000000001" customHeight="1" thickBot="1" x14ac:dyDescent="0.3">
      <c r="C78" s="710" t="s">
        <v>548</v>
      </c>
      <c r="D78" s="711"/>
      <c r="E78" s="711"/>
      <c r="F78" s="711"/>
      <c r="G78" s="711"/>
      <c r="H78" s="712">
        <f>SUM(H77)</f>
        <v>18000</v>
      </c>
      <c r="I78" s="713"/>
      <c r="J78" s="748" t="s">
        <v>728</v>
      </c>
      <c r="K78" s="749"/>
      <c r="L78" s="749"/>
      <c r="M78" s="348">
        <f>SUM(M77)</f>
        <v>0</v>
      </c>
    </row>
    <row r="79" spans="2:13" ht="20.100000000000001" customHeight="1" thickBot="1" x14ac:dyDescent="0.3">
      <c r="C79" s="747" t="s">
        <v>513</v>
      </c>
      <c r="D79" s="731"/>
      <c r="E79" s="731"/>
      <c r="F79" s="731"/>
      <c r="G79" s="731"/>
      <c r="H79" s="731"/>
      <c r="I79" s="731"/>
      <c r="J79" s="731"/>
      <c r="K79" s="731"/>
      <c r="L79" s="731"/>
      <c r="M79" s="732"/>
    </row>
    <row r="80" spans="2:13" ht="20.100000000000001" customHeight="1" x14ac:dyDescent="0.25">
      <c r="C80" s="742" t="s">
        <v>11</v>
      </c>
      <c r="D80" s="740" t="s">
        <v>0</v>
      </c>
      <c r="E80" s="740" t="s">
        <v>12</v>
      </c>
      <c r="F80" s="740" t="s">
        <v>13</v>
      </c>
      <c r="G80" s="740" t="s">
        <v>14</v>
      </c>
      <c r="H80" s="740" t="s">
        <v>15</v>
      </c>
      <c r="I80" s="750" t="s">
        <v>31</v>
      </c>
      <c r="J80" s="744" t="s">
        <v>726</v>
      </c>
      <c r="K80" s="744"/>
      <c r="L80" s="745"/>
      <c r="M80" s="746"/>
    </row>
    <row r="81" spans="2:13" ht="30.75" thickBot="1" x14ac:dyDescent="0.3">
      <c r="C81" s="743"/>
      <c r="D81" s="741"/>
      <c r="E81" s="741"/>
      <c r="F81" s="741"/>
      <c r="G81" s="741"/>
      <c r="H81" s="741"/>
      <c r="I81" s="751"/>
      <c r="J81" s="349" t="s">
        <v>723</v>
      </c>
      <c r="K81" s="344" t="s">
        <v>0</v>
      </c>
      <c r="L81" s="445" t="s">
        <v>724</v>
      </c>
      <c r="M81" s="347" t="s">
        <v>725</v>
      </c>
    </row>
    <row r="82" spans="2:13" ht="60" x14ac:dyDescent="0.25">
      <c r="B82" s="28">
        <v>1</v>
      </c>
      <c r="C82" s="417" t="s">
        <v>36</v>
      </c>
      <c r="D82" s="416" t="s">
        <v>35</v>
      </c>
      <c r="E82" s="430" t="s">
        <v>80</v>
      </c>
      <c r="F82" s="428" t="s">
        <v>81</v>
      </c>
      <c r="G82" s="430" t="s">
        <v>82</v>
      </c>
      <c r="H82" s="434">
        <v>16975.95</v>
      </c>
      <c r="I82" s="346">
        <v>45323</v>
      </c>
      <c r="J82" s="484"/>
      <c r="K82" s="485"/>
      <c r="L82" s="486"/>
      <c r="M82" s="487"/>
    </row>
    <row r="83" spans="2:13" ht="105" x14ac:dyDescent="0.25">
      <c r="B83" s="28">
        <v>2</v>
      </c>
      <c r="C83" s="417" t="s">
        <v>83</v>
      </c>
      <c r="D83" s="426" t="s">
        <v>84</v>
      </c>
      <c r="E83" s="430" t="s">
        <v>85</v>
      </c>
      <c r="F83" s="428" t="s">
        <v>19</v>
      </c>
      <c r="G83" s="430" t="s">
        <v>86</v>
      </c>
      <c r="H83" s="760">
        <v>7115.5</v>
      </c>
      <c r="I83" s="766">
        <v>45323</v>
      </c>
      <c r="J83" s="474"/>
      <c r="K83" s="475"/>
      <c r="L83" s="476"/>
      <c r="M83" s="477"/>
    </row>
    <row r="84" spans="2:13" ht="105" x14ac:dyDescent="0.25">
      <c r="B84" s="28">
        <v>3</v>
      </c>
      <c r="C84" s="417" t="s">
        <v>83</v>
      </c>
      <c r="D84" s="426" t="s">
        <v>84</v>
      </c>
      <c r="E84" s="430" t="s">
        <v>87</v>
      </c>
      <c r="F84" s="428" t="s">
        <v>19</v>
      </c>
      <c r="G84" s="430" t="s">
        <v>614</v>
      </c>
      <c r="H84" s="762"/>
      <c r="I84" s="767"/>
      <c r="J84" s="474"/>
      <c r="K84" s="475"/>
      <c r="L84" s="476"/>
      <c r="M84" s="477"/>
    </row>
    <row r="85" spans="2:13" ht="225" x14ac:dyDescent="0.25">
      <c r="B85" s="28">
        <v>4</v>
      </c>
      <c r="C85" s="417" t="s">
        <v>3</v>
      </c>
      <c r="D85" s="426" t="s">
        <v>149</v>
      </c>
      <c r="E85" s="430" t="s">
        <v>150</v>
      </c>
      <c r="F85" s="428">
        <v>300</v>
      </c>
      <c r="G85" s="426" t="s">
        <v>151</v>
      </c>
      <c r="H85" s="434">
        <v>18900</v>
      </c>
      <c r="I85" s="346">
        <v>45323</v>
      </c>
      <c r="J85" s="474"/>
      <c r="K85" s="475"/>
      <c r="L85" s="476"/>
      <c r="M85" s="477"/>
    </row>
    <row r="86" spans="2:13" ht="225" x14ac:dyDescent="0.25">
      <c r="B86" s="28">
        <v>5</v>
      </c>
      <c r="C86" s="417" t="s">
        <v>3</v>
      </c>
      <c r="D86" s="426" t="s">
        <v>149</v>
      </c>
      <c r="E86" s="430" t="s">
        <v>152</v>
      </c>
      <c r="F86" s="428">
        <v>200</v>
      </c>
      <c r="G86" s="426" t="s">
        <v>151</v>
      </c>
      <c r="H86" s="434">
        <v>518.4</v>
      </c>
      <c r="I86" s="346">
        <v>45323</v>
      </c>
      <c r="J86" s="474"/>
      <c r="K86" s="475"/>
      <c r="L86" s="476"/>
      <c r="M86" s="477"/>
    </row>
    <row r="87" spans="2:13" ht="60" x14ac:dyDescent="0.25">
      <c r="B87" s="28">
        <v>6</v>
      </c>
      <c r="C87" s="417" t="s">
        <v>36</v>
      </c>
      <c r="D87" s="416" t="s">
        <v>35</v>
      </c>
      <c r="E87" s="430" t="s">
        <v>37</v>
      </c>
      <c r="F87" s="428">
        <v>4</v>
      </c>
      <c r="G87" s="430" t="s">
        <v>38</v>
      </c>
      <c r="H87" s="39" t="s">
        <v>748</v>
      </c>
      <c r="I87" s="346">
        <v>45337</v>
      </c>
      <c r="J87" s="474"/>
      <c r="K87" s="475"/>
      <c r="L87" s="476"/>
      <c r="M87" s="477"/>
    </row>
    <row r="88" spans="2:13" ht="105" customHeight="1" x14ac:dyDescent="0.25">
      <c r="B88" s="28">
        <v>7</v>
      </c>
      <c r="C88" s="417" t="s">
        <v>195</v>
      </c>
      <c r="D88" s="416" t="s">
        <v>196</v>
      </c>
      <c r="E88" s="430" t="s">
        <v>197</v>
      </c>
      <c r="F88" s="430" t="s">
        <v>19</v>
      </c>
      <c r="G88" s="768" t="s">
        <v>198</v>
      </c>
      <c r="H88" s="760">
        <v>1582.49</v>
      </c>
      <c r="I88" s="763">
        <v>45352</v>
      </c>
      <c r="J88" s="474"/>
      <c r="K88" s="475"/>
      <c r="L88" s="476"/>
      <c r="M88" s="477"/>
    </row>
    <row r="89" spans="2:13" ht="30" x14ac:dyDescent="0.25">
      <c r="B89" s="28">
        <v>8</v>
      </c>
      <c r="C89" s="417" t="s">
        <v>195</v>
      </c>
      <c r="D89" s="416" t="s">
        <v>196</v>
      </c>
      <c r="E89" s="430" t="s">
        <v>199</v>
      </c>
      <c r="F89" s="430" t="s">
        <v>19</v>
      </c>
      <c r="G89" s="769"/>
      <c r="H89" s="761"/>
      <c r="I89" s="764"/>
      <c r="J89" s="474"/>
      <c r="K89" s="475"/>
      <c r="L89" s="476"/>
      <c r="M89" s="477"/>
    </row>
    <row r="90" spans="2:13" ht="30" x14ac:dyDescent="0.25">
      <c r="B90" s="28">
        <v>9</v>
      </c>
      <c r="C90" s="417" t="s">
        <v>195</v>
      </c>
      <c r="D90" s="416" t="s">
        <v>196</v>
      </c>
      <c r="E90" s="430" t="s">
        <v>200</v>
      </c>
      <c r="F90" s="430" t="s">
        <v>19</v>
      </c>
      <c r="G90" s="769"/>
      <c r="H90" s="761"/>
      <c r="I90" s="764"/>
      <c r="J90" s="474"/>
      <c r="K90" s="475"/>
      <c r="L90" s="476"/>
      <c r="M90" s="477"/>
    </row>
    <row r="91" spans="2:13" ht="45" x14ac:dyDescent="0.25">
      <c r="B91" s="28">
        <v>10</v>
      </c>
      <c r="C91" s="417" t="s">
        <v>195</v>
      </c>
      <c r="D91" s="416" t="s">
        <v>196</v>
      </c>
      <c r="E91" s="430" t="s">
        <v>201</v>
      </c>
      <c r="F91" s="430" t="s">
        <v>19</v>
      </c>
      <c r="G91" s="769"/>
      <c r="H91" s="761"/>
      <c r="I91" s="764"/>
      <c r="J91" s="474"/>
      <c r="K91" s="475"/>
      <c r="L91" s="476"/>
      <c r="M91" s="477"/>
    </row>
    <row r="92" spans="2:13" ht="30" x14ac:dyDescent="0.25">
      <c r="B92" s="28">
        <v>11</v>
      </c>
      <c r="C92" s="417" t="s">
        <v>195</v>
      </c>
      <c r="D92" s="416" t="s">
        <v>196</v>
      </c>
      <c r="E92" s="430" t="s">
        <v>202</v>
      </c>
      <c r="F92" s="430" t="s">
        <v>19</v>
      </c>
      <c r="G92" s="769"/>
      <c r="H92" s="761"/>
      <c r="I92" s="764"/>
      <c r="J92" s="474"/>
      <c r="K92" s="475"/>
      <c r="L92" s="476"/>
      <c r="M92" s="477"/>
    </row>
    <row r="93" spans="2:13" ht="30" x14ac:dyDescent="0.25">
      <c r="B93" s="28">
        <v>12</v>
      </c>
      <c r="C93" s="417" t="s">
        <v>195</v>
      </c>
      <c r="D93" s="416" t="s">
        <v>196</v>
      </c>
      <c r="E93" s="430" t="s">
        <v>203</v>
      </c>
      <c r="F93" s="430" t="s">
        <v>19</v>
      </c>
      <c r="G93" s="770"/>
      <c r="H93" s="762"/>
      <c r="I93" s="765"/>
      <c r="J93" s="474"/>
      <c r="K93" s="475"/>
      <c r="L93" s="476"/>
      <c r="M93" s="477"/>
    </row>
    <row r="94" spans="2:13" ht="60" x14ac:dyDescent="0.25">
      <c r="B94" s="28">
        <v>13</v>
      </c>
      <c r="C94" s="427" t="s">
        <v>10</v>
      </c>
      <c r="D94" s="428" t="s">
        <v>9</v>
      </c>
      <c r="E94" s="430" t="s">
        <v>39</v>
      </c>
      <c r="F94" s="428">
        <v>1</v>
      </c>
      <c r="G94" s="430" t="s">
        <v>43</v>
      </c>
      <c r="H94" s="434">
        <v>120</v>
      </c>
      <c r="I94" s="425">
        <v>45352</v>
      </c>
      <c r="J94" s="474"/>
      <c r="K94" s="475"/>
      <c r="L94" s="476"/>
      <c r="M94" s="477"/>
    </row>
    <row r="95" spans="2:13" ht="60" x14ac:dyDescent="0.25">
      <c r="B95" s="28">
        <v>14</v>
      </c>
      <c r="C95" s="427" t="s">
        <v>10</v>
      </c>
      <c r="D95" s="428" t="s">
        <v>9</v>
      </c>
      <c r="E95" s="430" t="s">
        <v>40</v>
      </c>
      <c r="F95" s="428">
        <v>50</v>
      </c>
      <c r="G95" s="430" t="s">
        <v>43</v>
      </c>
      <c r="H95" s="434" t="s">
        <v>748</v>
      </c>
      <c r="I95" s="425">
        <v>45352</v>
      </c>
      <c r="J95" s="474"/>
      <c r="K95" s="475"/>
      <c r="L95" s="476"/>
      <c r="M95" s="477"/>
    </row>
    <row r="96" spans="2:13" ht="60" x14ac:dyDescent="0.25">
      <c r="B96" s="28">
        <v>15</v>
      </c>
      <c r="C96" s="427" t="s">
        <v>10</v>
      </c>
      <c r="D96" s="428" t="s">
        <v>9</v>
      </c>
      <c r="E96" s="430" t="s">
        <v>41</v>
      </c>
      <c r="F96" s="428">
        <v>50</v>
      </c>
      <c r="G96" s="430" t="s">
        <v>43</v>
      </c>
      <c r="H96" s="434" t="s">
        <v>748</v>
      </c>
      <c r="I96" s="425">
        <v>45352</v>
      </c>
      <c r="J96" s="474"/>
      <c r="K96" s="475"/>
      <c r="L96" s="476"/>
      <c r="M96" s="477"/>
    </row>
    <row r="97" spans="2:13" ht="60.75" thickBot="1" x14ac:dyDescent="0.3">
      <c r="B97" s="28">
        <v>16</v>
      </c>
      <c r="C97" s="431" t="s">
        <v>10</v>
      </c>
      <c r="D97" s="432" t="s">
        <v>9</v>
      </c>
      <c r="E97" s="438" t="s">
        <v>42</v>
      </c>
      <c r="F97" s="432">
        <v>12</v>
      </c>
      <c r="G97" s="438" t="s">
        <v>43</v>
      </c>
      <c r="H97" s="435" t="s">
        <v>748</v>
      </c>
      <c r="I97" s="341">
        <v>45352</v>
      </c>
      <c r="J97" s="478"/>
      <c r="K97" s="479"/>
      <c r="L97" s="480"/>
      <c r="M97" s="481"/>
    </row>
    <row r="98" spans="2:13" ht="21.75" thickBot="1" x14ac:dyDescent="0.3">
      <c r="C98" s="756" t="s">
        <v>549</v>
      </c>
      <c r="D98" s="757"/>
      <c r="E98" s="757"/>
      <c r="F98" s="757"/>
      <c r="G98" s="757"/>
      <c r="H98" s="758">
        <f>SUM(H82:H97)</f>
        <v>45212.34</v>
      </c>
      <c r="I98" s="759"/>
      <c r="J98" s="748" t="s">
        <v>729</v>
      </c>
      <c r="K98" s="749"/>
      <c r="L98" s="749"/>
      <c r="M98" s="348">
        <f>SUM(M82:M97)</f>
        <v>0</v>
      </c>
    </row>
    <row r="99" spans="2:13" ht="21" thickBot="1" x14ac:dyDescent="0.3">
      <c r="C99" s="722" t="s">
        <v>516</v>
      </c>
      <c r="D99" s="723"/>
      <c r="E99" s="723"/>
      <c r="F99" s="723"/>
      <c r="G99" s="723"/>
      <c r="H99" s="723"/>
      <c r="I99" s="723"/>
      <c r="J99" s="723"/>
      <c r="K99" s="723"/>
      <c r="L99" s="723"/>
      <c r="M99" s="724"/>
    </row>
    <row r="100" spans="2:13" x14ac:dyDescent="0.25">
      <c r="C100" s="720" t="s">
        <v>11</v>
      </c>
      <c r="D100" s="718" t="s">
        <v>0</v>
      </c>
      <c r="E100" s="718" t="s">
        <v>12</v>
      </c>
      <c r="F100" s="718" t="s">
        <v>13</v>
      </c>
      <c r="G100" s="718" t="s">
        <v>14</v>
      </c>
      <c r="H100" s="718" t="s">
        <v>15</v>
      </c>
      <c r="I100" s="716" t="s">
        <v>31</v>
      </c>
      <c r="J100" s="728" t="s">
        <v>726</v>
      </c>
      <c r="K100" s="728"/>
      <c r="L100" s="729"/>
      <c r="M100" s="730"/>
    </row>
    <row r="101" spans="2:13" ht="30" x14ac:dyDescent="0.25">
      <c r="C101" s="721"/>
      <c r="D101" s="719"/>
      <c r="E101" s="719"/>
      <c r="F101" s="719"/>
      <c r="G101" s="719"/>
      <c r="H101" s="719"/>
      <c r="I101" s="717"/>
      <c r="J101" s="344" t="s">
        <v>723</v>
      </c>
      <c r="K101" s="344" t="s">
        <v>0</v>
      </c>
      <c r="L101" s="422" t="s">
        <v>724</v>
      </c>
      <c r="M101" s="342" t="s">
        <v>725</v>
      </c>
    </row>
    <row r="102" spans="2:13" ht="75" x14ac:dyDescent="0.25">
      <c r="B102" s="28">
        <v>1</v>
      </c>
      <c r="C102" s="427" t="s">
        <v>92</v>
      </c>
      <c r="D102" s="428" t="s">
        <v>1</v>
      </c>
      <c r="E102" s="48" t="s">
        <v>407</v>
      </c>
      <c r="F102" s="428" t="s">
        <v>19</v>
      </c>
      <c r="G102" s="249" t="s">
        <v>408</v>
      </c>
      <c r="H102" s="65">
        <v>1900</v>
      </c>
      <c r="I102" s="436">
        <v>45301</v>
      </c>
      <c r="J102" s="482"/>
      <c r="K102" s="475"/>
      <c r="L102" s="476"/>
      <c r="M102" s="477"/>
    </row>
    <row r="103" spans="2:13" ht="90" x14ac:dyDescent="0.25">
      <c r="B103" s="28">
        <v>2</v>
      </c>
      <c r="C103" s="427" t="s">
        <v>92</v>
      </c>
      <c r="D103" s="428" t="s">
        <v>1</v>
      </c>
      <c r="E103" s="249" t="s">
        <v>409</v>
      </c>
      <c r="F103" s="428" t="s">
        <v>19</v>
      </c>
      <c r="G103" s="249" t="s">
        <v>410</v>
      </c>
      <c r="H103" s="65">
        <v>9000</v>
      </c>
      <c r="I103" s="436">
        <v>45301</v>
      </c>
      <c r="J103" s="482"/>
      <c r="K103" s="475"/>
      <c r="L103" s="476"/>
      <c r="M103" s="477"/>
    </row>
    <row r="104" spans="2:13" ht="105" x14ac:dyDescent="0.25">
      <c r="B104" s="28">
        <v>3</v>
      </c>
      <c r="C104" s="427" t="s">
        <v>92</v>
      </c>
      <c r="D104" s="428" t="s">
        <v>1</v>
      </c>
      <c r="E104" s="249" t="s">
        <v>411</v>
      </c>
      <c r="F104" s="428" t="s">
        <v>19</v>
      </c>
      <c r="G104" s="48" t="s">
        <v>412</v>
      </c>
      <c r="H104" s="65">
        <v>14420.3</v>
      </c>
      <c r="I104" s="418">
        <v>45301</v>
      </c>
      <c r="J104" s="482"/>
      <c r="K104" s="475"/>
      <c r="L104" s="476"/>
      <c r="M104" s="477"/>
    </row>
    <row r="105" spans="2:13" ht="90" x14ac:dyDescent="0.25">
      <c r="B105" s="28">
        <v>4</v>
      </c>
      <c r="C105" s="427" t="s">
        <v>92</v>
      </c>
      <c r="D105" s="428" t="s">
        <v>1</v>
      </c>
      <c r="E105" s="48" t="s">
        <v>663</v>
      </c>
      <c r="F105" s="428" t="s">
        <v>19</v>
      </c>
      <c r="G105" s="48" t="s">
        <v>664</v>
      </c>
      <c r="H105" s="65">
        <v>30</v>
      </c>
      <c r="I105" s="418">
        <v>45301</v>
      </c>
      <c r="J105" s="482"/>
      <c r="K105" s="475"/>
      <c r="L105" s="476"/>
      <c r="M105" s="477"/>
    </row>
    <row r="106" spans="2:13" ht="45" x14ac:dyDescent="0.25">
      <c r="B106" s="28">
        <v>5</v>
      </c>
      <c r="C106" s="427" t="s">
        <v>92</v>
      </c>
      <c r="D106" s="428" t="s">
        <v>1</v>
      </c>
      <c r="E106" s="48" t="s">
        <v>665</v>
      </c>
      <c r="F106" s="428" t="s">
        <v>19</v>
      </c>
      <c r="G106" s="48" t="s">
        <v>666</v>
      </c>
      <c r="H106" s="65">
        <v>116555.56</v>
      </c>
      <c r="I106" s="418">
        <v>45301</v>
      </c>
      <c r="J106" s="482"/>
      <c r="K106" s="475"/>
      <c r="L106" s="476"/>
      <c r="M106" s="477"/>
    </row>
    <row r="107" spans="2:13" ht="60" x14ac:dyDescent="0.25">
      <c r="B107" s="28">
        <v>6</v>
      </c>
      <c r="C107" s="427" t="s">
        <v>92</v>
      </c>
      <c r="D107" s="428" t="s">
        <v>1</v>
      </c>
      <c r="E107" s="48" t="s">
        <v>667</v>
      </c>
      <c r="F107" s="428" t="s">
        <v>19</v>
      </c>
      <c r="G107" s="48" t="s">
        <v>668</v>
      </c>
      <c r="H107" s="65">
        <v>1505.52</v>
      </c>
      <c r="I107" s="418">
        <v>45301</v>
      </c>
      <c r="J107" s="482"/>
      <c r="K107" s="475"/>
      <c r="L107" s="476"/>
      <c r="M107" s="477"/>
    </row>
    <row r="108" spans="2:13" ht="285" x14ac:dyDescent="0.25">
      <c r="B108" s="28">
        <v>7</v>
      </c>
      <c r="C108" s="427" t="s">
        <v>92</v>
      </c>
      <c r="D108" s="428" t="s">
        <v>1</v>
      </c>
      <c r="E108" s="48" t="s">
        <v>397</v>
      </c>
      <c r="F108" s="428" t="s">
        <v>19</v>
      </c>
      <c r="G108" s="48" t="s">
        <v>398</v>
      </c>
      <c r="H108" s="65">
        <v>400000</v>
      </c>
      <c r="I108" s="418">
        <v>45308</v>
      </c>
      <c r="J108" s="482"/>
      <c r="K108" s="475"/>
      <c r="L108" s="476"/>
      <c r="M108" s="477"/>
    </row>
    <row r="109" spans="2:13" ht="409.5" x14ac:dyDescent="0.25">
      <c r="B109" s="28">
        <v>8</v>
      </c>
      <c r="C109" s="427" t="s">
        <v>92</v>
      </c>
      <c r="D109" s="428" t="s">
        <v>1</v>
      </c>
      <c r="E109" s="249" t="s">
        <v>403</v>
      </c>
      <c r="F109" s="428" t="s">
        <v>19</v>
      </c>
      <c r="G109" s="48" t="s">
        <v>404</v>
      </c>
      <c r="H109" s="65">
        <v>614000</v>
      </c>
      <c r="I109" s="418">
        <v>45308</v>
      </c>
      <c r="J109" s="482"/>
      <c r="K109" s="475"/>
      <c r="L109" s="476"/>
      <c r="M109" s="477"/>
    </row>
    <row r="110" spans="2:13" ht="150" x14ac:dyDescent="0.25">
      <c r="B110" s="28">
        <v>9</v>
      </c>
      <c r="C110" s="427" t="s">
        <v>92</v>
      </c>
      <c r="D110" s="428" t="s">
        <v>1</v>
      </c>
      <c r="E110" s="48" t="s">
        <v>391</v>
      </c>
      <c r="F110" s="428" t="s">
        <v>19</v>
      </c>
      <c r="G110" s="48" t="s">
        <v>392</v>
      </c>
      <c r="H110" s="65">
        <v>32615.14</v>
      </c>
      <c r="I110" s="436">
        <v>45309</v>
      </c>
      <c r="J110" s="482"/>
      <c r="K110" s="475"/>
      <c r="L110" s="476"/>
      <c r="M110" s="477"/>
    </row>
    <row r="111" spans="2:13" ht="180" x14ac:dyDescent="0.25">
      <c r="B111" s="28">
        <v>10</v>
      </c>
      <c r="C111" s="427" t="s">
        <v>92</v>
      </c>
      <c r="D111" s="428" t="s">
        <v>1</v>
      </c>
      <c r="E111" s="48" t="s">
        <v>395</v>
      </c>
      <c r="F111" s="428" t="s">
        <v>19</v>
      </c>
      <c r="G111" s="48" t="s">
        <v>396</v>
      </c>
      <c r="H111" s="65">
        <v>47800</v>
      </c>
      <c r="I111" s="436">
        <v>45309</v>
      </c>
      <c r="J111" s="482"/>
      <c r="K111" s="475"/>
      <c r="L111" s="476"/>
      <c r="M111" s="477"/>
    </row>
    <row r="112" spans="2:13" ht="120" x14ac:dyDescent="0.25">
      <c r="B112" s="28">
        <v>11</v>
      </c>
      <c r="C112" s="427" t="s">
        <v>377</v>
      </c>
      <c r="D112" s="428" t="s">
        <v>498</v>
      </c>
      <c r="E112" s="48" t="s">
        <v>669</v>
      </c>
      <c r="F112" s="428" t="s">
        <v>19</v>
      </c>
      <c r="G112" s="48" t="s">
        <v>670</v>
      </c>
      <c r="H112" s="65">
        <v>57208.3</v>
      </c>
      <c r="I112" s="436">
        <v>45309</v>
      </c>
      <c r="J112" s="482"/>
      <c r="K112" s="475"/>
      <c r="L112" s="476"/>
      <c r="M112" s="477"/>
    </row>
    <row r="113" spans="2:13" ht="60" x14ac:dyDescent="0.25">
      <c r="B113" s="28">
        <v>12</v>
      </c>
      <c r="C113" s="427" t="s">
        <v>377</v>
      </c>
      <c r="D113" s="428" t="s">
        <v>498</v>
      </c>
      <c r="E113" s="48" t="s">
        <v>671</v>
      </c>
      <c r="F113" s="428" t="s">
        <v>19</v>
      </c>
      <c r="G113" s="48" t="s">
        <v>672</v>
      </c>
      <c r="H113" s="65">
        <v>5000</v>
      </c>
      <c r="I113" s="436">
        <v>45309</v>
      </c>
      <c r="J113" s="482"/>
      <c r="K113" s="475"/>
      <c r="L113" s="476"/>
      <c r="M113" s="477"/>
    </row>
    <row r="114" spans="2:13" ht="105" x14ac:dyDescent="0.25">
      <c r="B114" s="28">
        <v>13</v>
      </c>
      <c r="C114" s="427" t="s">
        <v>377</v>
      </c>
      <c r="D114" s="428" t="s">
        <v>498</v>
      </c>
      <c r="E114" s="48" t="s">
        <v>673</v>
      </c>
      <c r="F114" s="428" t="s">
        <v>19</v>
      </c>
      <c r="G114" s="48" t="s">
        <v>674</v>
      </c>
      <c r="H114" s="65">
        <v>200000</v>
      </c>
      <c r="I114" s="436">
        <v>45309</v>
      </c>
      <c r="J114" s="482"/>
      <c r="K114" s="475"/>
      <c r="L114" s="476"/>
      <c r="M114" s="477"/>
    </row>
    <row r="115" spans="2:13" ht="150" x14ac:dyDescent="0.25">
      <c r="B115" s="28">
        <v>14</v>
      </c>
      <c r="C115" s="427" t="s">
        <v>377</v>
      </c>
      <c r="D115" s="428" t="s">
        <v>498</v>
      </c>
      <c r="E115" s="48" t="s">
        <v>675</v>
      </c>
      <c r="F115" s="428" t="s">
        <v>19</v>
      </c>
      <c r="G115" s="48" t="s">
        <v>676</v>
      </c>
      <c r="H115" s="65">
        <v>5000</v>
      </c>
      <c r="I115" s="436">
        <v>45309</v>
      </c>
      <c r="J115" s="482"/>
      <c r="K115" s="475"/>
      <c r="L115" s="476"/>
      <c r="M115" s="477"/>
    </row>
    <row r="116" spans="2:13" ht="165" x14ac:dyDescent="0.25">
      <c r="B116" s="28">
        <v>15</v>
      </c>
      <c r="C116" s="427" t="s">
        <v>377</v>
      </c>
      <c r="D116" s="428" t="s">
        <v>498</v>
      </c>
      <c r="E116" s="48" t="s">
        <v>677</v>
      </c>
      <c r="F116" s="428" t="s">
        <v>19</v>
      </c>
      <c r="G116" s="48" t="s">
        <v>676</v>
      </c>
      <c r="H116" s="65">
        <v>50000</v>
      </c>
      <c r="I116" s="436">
        <v>45309</v>
      </c>
      <c r="J116" s="482"/>
      <c r="K116" s="475"/>
      <c r="L116" s="476"/>
      <c r="M116" s="477"/>
    </row>
    <row r="117" spans="2:13" ht="150" x14ac:dyDescent="0.25">
      <c r="B117" s="28">
        <v>16</v>
      </c>
      <c r="C117" s="427" t="s">
        <v>377</v>
      </c>
      <c r="D117" s="428" t="s">
        <v>498</v>
      </c>
      <c r="E117" s="48" t="s">
        <v>678</v>
      </c>
      <c r="F117" s="428" t="s">
        <v>19</v>
      </c>
      <c r="G117" s="48" t="s">
        <v>676</v>
      </c>
      <c r="H117" s="65">
        <v>10000</v>
      </c>
      <c r="I117" s="436">
        <v>45309</v>
      </c>
      <c r="J117" s="482"/>
      <c r="K117" s="475"/>
      <c r="L117" s="476"/>
      <c r="M117" s="477"/>
    </row>
    <row r="118" spans="2:13" ht="165" x14ac:dyDescent="0.25">
      <c r="B118" s="28">
        <v>17</v>
      </c>
      <c r="C118" s="427" t="s">
        <v>377</v>
      </c>
      <c r="D118" s="428" t="s">
        <v>498</v>
      </c>
      <c r="E118" s="48" t="s">
        <v>679</v>
      </c>
      <c r="F118" s="428" t="s">
        <v>19</v>
      </c>
      <c r="G118" s="48" t="s">
        <v>676</v>
      </c>
      <c r="H118" s="65">
        <v>100000</v>
      </c>
      <c r="I118" s="436">
        <v>45309</v>
      </c>
      <c r="J118" s="482"/>
      <c r="K118" s="475"/>
      <c r="L118" s="476"/>
      <c r="M118" s="477"/>
    </row>
    <row r="119" spans="2:13" ht="165" x14ac:dyDescent="0.25">
      <c r="B119" s="28">
        <v>18</v>
      </c>
      <c r="C119" s="427" t="s">
        <v>377</v>
      </c>
      <c r="D119" s="428" t="s">
        <v>498</v>
      </c>
      <c r="E119" s="48" t="s">
        <v>680</v>
      </c>
      <c r="F119" s="428" t="s">
        <v>19</v>
      </c>
      <c r="G119" s="48" t="s">
        <v>676</v>
      </c>
      <c r="H119" s="65">
        <v>20000</v>
      </c>
      <c r="I119" s="436">
        <v>45309</v>
      </c>
      <c r="J119" s="482"/>
      <c r="K119" s="475"/>
      <c r="L119" s="476"/>
      <c r="M119" s="477"/>
    </row>
    <row r="120" spans="2:13" ht="60" x14ac:dyDescent="0.25">
      <c r="B120" s="28">
        <v>19</v>
      </c>
      <c r="C120" s="427" t="s">
        <v>681</v>
      </c>
      <c r="D120" s="428" t="s">
        <v>428</v>
      </c>
      <c r="E120" s="48" t="s">
        <v>682</v>
      </c>
      <c r="F120" s="428" t="s">
        <v>19</v>
      </c>
      <c r="G120" s="48" t="s">
        <v>683</v>
      </c>
      <c r="H120" s="65">
        <v>5000</v>
      </c>
      <c r="I120" s="436">
        <v>45309</v>
      </c>
      <c r="J120" s="482"/>
      <c r="K120" s="475"/>
      <c r="L120" s="476"/>
      <c r="M120" s="477"/>
    </row>
    <row r="121" spans="2:13" ht="75" x14ac:dyDescent="0.25">
      <c r="B121" s="28">
        <v>20</v>
      </c>
      <c r="C121" s="427" t="s">
        <v>83</v>
      </c>
      <c r="D121" s="430" t="s">
        <v>136</v>
      </c>
      <c r="E121" s="48" t="s">
        <v>425</v>
      </c>
      <c r="F121" s="428" t="s">
        <v>19</v>
      </c>
      <c r="G121" s="48" t="s">
        <v>426</v>
      </c>
      <c r="H121" s="65">
        <v>1158.8499999999999</v>
      </c>
      <c r="I121" s="436">
        <v>45321</v>
      </c>
      <c r="J121" s="482"/>
      <c r="K121" s="475"/>
      <c r="L121" s="476"/>
      <c r="M121" s="477"/>
    </row>
    <row r="122" spans="2:13" ht="150" x14ac:dyDescent="0.25">
      <c r="B122" s="28">
        <v>21</v>
      </c>
      <c r="C122" s="427" t="s">
        <v>92</v>
      </c>
      <c r="D122" s="428" t="s">
        <v>1</v>
      </c>
      <c r="E122" s="48" t="s">
        <v>405</v>
      </c>
      <c r="F122" s="428" t="s">
        <v>19</v>
      </c>
      <c r="G122" s="48" t="s">
        <v>406</v>
      </c>
      <c r="H122" s="65">
        <v>3883</v>
      </c>
      <c r="I122" s="436">
        <v>45322</v>
      </c>
      <c r="J122" s="482"/>
      <c r="K122" s="475"/>
      <c r="L122" s="476"/>
      <c r="M122" s="477"/>
    </row>
    <row r="123" spans="2:13" ht="45" x14ac:dyDescent="0.25">
      <c r="B123" s="28">
        <v>22</v>
      </c>
      <c r="C123" s="427" t="s">
        <v>431</v>
      </c>
      <c r="D123" s="428" t="s">
        <v>428</v>
      </c>
      <c r="E123" s="48" t="s">
        <v>432</v>
      </c>
      <c r="F123" s="428" t="s">
        <v>19</v>
      </c>
      <c r="G123" s="48" t="s">
        <v>433</v>
      </c>
      <c r="H123" s="65">
        <v>600</v>
      </c>
      <c r="I123" s="436">
        <v>45323</v>
      </c>
      <c r="J123" s="482"/>
      <c r="K123" s="475"/>
      <c r="L123" s="476"/>
      <c r="M123" s="477"/>
    </row>
    <row r="124" spans="2:13" ht="30" x14ac:dyDescent="0.25">
      <c r="B124" s="28">
        <v>23</v>
      </c>
      <c r="C124" s="74" t="s">
        <v>64</v>
      </c>
      <c r="D124" s="428" t="s">
        <v>8</v>
      </c>
      <c r="E124" s="48" t="s">
        <v>684</v>
      </c>
      <c r="F124" s="428" t="s">
        <v>19</v>
      </c>
      <c r="G124" s="48" t="s">
        <v>685</v>
      </c>
      <c r="H124" s="65"/>
      <c r="I124" s="436">
        <v>45323</v>
      </c>
      <c r="J124" s="482"/>
      <c r="K124" s="475"/>
      <c r="L124" s="476"/>
      <c r="M124" s="477"/>
    </row>
    <row r="125" spans="2:13" ht="150" x14ac:dyDescent="0.25">
      <c r="B125" s="28">
        <v>24</v>
      </c>
      <c r="C125" s="427" t="s">
        <v>195</v>
      </c>
      <c r="D125" s="428" t="s">
        <v>196</v>
      </c>
      <c r="E125" s="249" t="s">
        <v>421</v>
      </c>
      <c r="F125" s="428" t="s">
        <v>19</v>
      </c>
      <c r="G125" s="48" t="s">
        <v>422</v>
      </c>
      <c r="H125" s="65">
        <v>2832.9</v>
      </c>
      <c r="I125" s="436">
        <v>45336</v>
      </c>
      <c r="J125" s="482"/>
      <c r="K125" s="475"/>
      <c r="L125" s="476"/>
      <c r="M125" s="477"/>
    </row>
    <row r="126" spans="2:13" ht="180" x14ac:dyDescent="0.25">
      <c r="B126" s="28">
        <v>25</v>
      </c>
      <c r="C126" s="427" t="s">
        <v>686</v>
      </c>
      <c r="D126" s="428" t="s">
        <v>428</v>
      </c>
      <c r="E126" s="249" t="s">
        <v>687</v>
      </c>
      <c r="F126" s="428" t="s">
        <v>19</v>
      </c>
      <c r="G126" s="48" t="s">
        <v>688</v>
      </c>
      <c r="H126" s="65">
        <v>80000</v>
      </c>
      <c r="I126" s="436">
        <v>45351</v>
      </c>
      <c r="J126" s="482"/>
      <c r="K126" s="475"/>
      <c r="L126" s="476"/>
      <c r="M126" s="477"/>
    </row>
    <row r="127" spans="2:13" ht="150" x14ac:dyDescent="0.25">
      <c r="B127" s="28">
        <v>26</v>
      </c>
      <c r="C127" s="427" t="s">
        <v>5</v>
      </c>
      <c r="D127" s="430" t="s">
        <v>4</v>
      </c>
      <c r="E127" s="48" t="s">
        <v>382</v>
      </c>
      <c r="F127" s="428" t="s">
        <v>19</v>
      </c>
      <c r="G127" s="249" t="s">
        <v>689</v>
      </c>
      <c r="H127" s="65">
        <v>450555.36</v>
      </c>
      <c r="I127" s="436">
        <v>45352</v>
      </c>
      <c r="J127" s="482"/>
      <c r="K127" s="475"/>
      <c r="L127" s="476"/>
      <c r="M127" s="477"/>
    </row>
    <row r="128" spans="2:13" ht="195" x14ac:dyDescent="0.25">
      <c r="B128" s="28">
        <v>27</v>
      </c>
      <c r="C128" s="427" t="s">
        <v>92</v>
      </c>
      <c r="D128" s="428" t="s">
        <v>1</v>
      </c>
      <c r="E128" s="48" t="s">
        <v>401</v>
      </c>
      <c r="F128" s="428" t="s">
        <v>19</v>
      </c>
      <c r="G128" s="48" t="s">
        <v>402</v>
      </c>
      <c r="H128" s="65">
        <v>7950</v>
      </c>
      <c r="I128" s="418">
        <v>45352</v>
      </c>
      <c r="J128" s="482"/>
      <c r="K128" s="475"/>
      <c r="L128" s="476"/>
      <c r="M128" s="477"/>
    </row>
    <row r="129" spans="2:13" ht="255" x14ac:dyDescent="0.25">
      <c r="B129" s="28">
        <v>28</v>
      </c>
      <c r="C129" s="427" t="s">
        <v>209</v>
      </c>
      <c r="D129" s="428" t="s">
        <v>210</v>
      </c>
      <c r="E129" s="48" t="s">
        <v>427</v>
      </c>
      <c r="F129" s="428" t="s">
        <v>19</v>
      </c>
      <c r="G129" s="48" t="s">
        <v>690</v>
      </c>
      <c r="H129" s="65">
        <v>167998.56</v>
      </c>
      <c r="I129" s="436">
        <v>45369</v>
      </c>
      <c r="J129" s="482"/>
      <c r="K129" s="475"/>
      <c r="L129" s="476"/>
      <c r="M129" s="477"/>
    </row>
    <row r="130" spans="2:13" ht="195" x14ac:dyDescent="0.25">
      <c r="B130" s="28">
        <v>29</v>
      </c>
      <c r="C130" s="427" t="s">
        <v>195</v>
      </c>
      <c r="D130" s="428" t="s">
        <v>196</v>
      </c>
      <c r="E130" s="48" t="s">
        <v>419</v>
      </c>
      <c r="F130" s="428" t="s">
        <v>19</v>
      </c>
      <c r="G130" s="249" t="s">
        <v>420</v>
      </c>
      <c r="H130" s="65">
        <v>150000</v>
      </c>
      <c r="I130" s="436">
        <v>45381</v>
      </c>
      <c r="J130" s="482"/>
      <c r="K130" s="475"/>
      <c r="L130" s="476"/>
      <c r="M130" s="477"/>
    </row>
    <row r="131" spans="2:13" ht="120.75" thickBot="1" x14ac:dyDescent="0.3">
      <c r="B131" s="28">
        <v>30</v>
      </c>
      <c r="C131" s="431" t="s">
        <v>92</v>
      </c>
      <c r="D131" s="432" t="s">
        <v>1</v>
      </c>
      <c r="E131" s="200" t="s">
        <v>691</v>
      </c>
      <c r="F131" s="432" t="s">
        <v>19</v>
      </c>
      <c r="G131" s="200" t="s">
        <v>692</v>
      </c>
      <c r="H131" s="54">
        <v>3800</v>
      </c>
      <c r="I131" s="437">
        <v>45382</v>
      </c>
      <c r="J131" s="483"/>
      <c r="K131" s="479"/>
      <c r="L131" s="480"/>
      <c r="M131" s="481"/>
    </row>
    <row r="132" spans="2:13" ht="21.75" thickBot="1" x14ac:dyDescent="0.3">
      <c r="C132" s="710" t="s">
        <v>554</v>
      </c>
      <c r="D132" s="711"/>
      <c r="E132" s="711"/>
      <c r="F132" s="711"/>
      <c r="G132" s="711"/>
      <c r="H132" s="712">
        <f>SUM(H102:H131)</f>
        <v>2558813.4899999998</v>
      </c>
      <c r="I132" s="713"/>
      <c r="J132" s="748" t="s">
        <v>554</v>
      </c>
      <c r="K132" s="749"/>
      <c r="L132" s="749"/>
      <c r="M132" s="348">
        <f>SUM(M102:M131)</f>
        <v>0</v>
      </c>
    </row>
    <row r="133" spans="2:13" ht="21" thickBot="1" x14ac:dyDescent="0.3">
      <c r="C133" s="722" t="s">
        <v>556</v>
      </c>
      <c r="D133" s="723"/>
      <c r="E133" s="723"/>
      <c r="F133" s="723"/>
      <c r="G133" s="723"/>
      <c r="H133" s="723"/>
      <c r="I133" s="723"/>
      <c r="J133" s="723"/>
      <c r="K133" s="723"/>
      <c r="L133" s="723"/>
      <c r="M133" s="724"/>
    </row>
    <row r="134" spans="2:13" x14ac:dyDescent="0.25">
      <c r="C134" s="720" t="s">
        <v>11</v>
      </c>
      <c r="D134" s="718" t="s">
        <v>0</v>
      </c>
      <c r="E134" s="718" t="s">
        <v>12</v>
      </c>
      <c r="F134" s="718" t="s">
        <v>13</v>
      </c>
      <c r="G134" s="718" t="s">
        <v>14</v>
      </c>
      <c r="H134" s="718" t="s">
        <v>15</v>
      </c>
      <c r="I134" s="716" t="s">
        <v>31</v>
      </c>
      <c r="J134" s="728" t="s">
        <v>726</v>
      </c>
      <c r="K134" s="728"/>
      <c r="L134" s="729"/>
      <c r="M134" s="730"/>
    </row>
    <row r="135" spans="2:13" ht="30" x14ac:dyDescent="0.25">
      <c r="C135" s="721"/>
      <c r="D135" s="719"/>
      <c r="E135" s="719"/>
      <c r="F135" s="719"/>
      <c r="G135" s="719"/>
      <c r="H135" s="719"/>
      <c r="I135" s="717"/>
      <c r="J135" s="344" t="s">
        <v>723</v>
      </c>
      <c r="K135" s="344" t="s">
        <v>0</v>
      </c>
      <c r="L135" s="422" t="s">
        <v>724</v>
      </c>
      <c r="M135" s="342" t="s">
        <v>725</v>
      </c>
    </row>
    <row r="136" spans="2:13" ht="60" x14ac:dyDescent="0.25">
      <c r="B136" s="28">
        <v>1</v>
      </c>
      <c r="C136" s="427" t="s">
        <v>137</v>
      </c>
      <c r="D136" s="430" t="s">
        <v>138</v>
      </c>
      <c r="E136" s="430" t="s">
        <v>148</v>
      </c>
      <c r="F136" s="430" t="s">
        <v>19</v>
      </c>
      <c r="G136" s="430" t="s">
        <v>139</v>
      </c>
      <c r="H136" s="714">
        <v>112200.66</v>
      </c>
      <c r="I136" s="708">
        <v>45337</v>
      </c>
      <c r="J136" s="482"/>
      <c r="K136" s="475"/>
      <c r="L136" s="476"/>
      <c r="M136" s="477"/>
    </row>
    <row r="137" spans="2:13" ht="60" x14ac:dyDescent="0.25">
      <c r="B137" s="28">
        <v>2</v>
      </c>
      <c r="C137" s="427" t="s">
        <v>137</v>
      </c>
      <c r="D137" s="430" t="s">
        <v>138</v>
      </c>
      <c r="E137" s="430" t="s">
        <v>147</v>
      </c>
      <c r="F137" s="430" t="s">
        <v>19</v>
      </c>
      <c r="G137" s="430" t="s">
        <v>139</v>
      </c>
      <c r="H137" s="714"/>
      <c r="I137" s="708"/>
      <c r="J137" s="482"/>
      <c r="K137" s="475"/>
      <c r="L137" s="476"/>
      <c r="M137" s="477"/>
    </row>
    <row r="138" spans="2:13" ht="120" x14ac:dyDescent="0.25">
      <c r="B138" s="28">
        <v>3</v>
      </c>
      <c r="C138" s="427" t="s">
        <v>137</v>
      </c>
      <c r="D138" s="430" t="s">
        <v>138</v>
      </c>
      <c r="E138" s="430" t="s">
        <v>146</v>
      </c>
      <c r="F138" s="430" t="s">
        <v>19</v>
      </c>
      <c r="G138" s="430" t="s">
        <v>139</v>
      </c>
      <c r="H138" s="714"/>
      <c r="I138" s="708"/>
      <c r="J138" s="482"/>
      <c r="K138" s="475"/>
      <c r="L138" s="476"/>
      <c r="M138" s="477"/>
    </row>
    <row r="139" spans="2:13" ht="75" x14ac:dyDescent="0.25">
      <c r="B139" s="28">
        <v>4</v>
      </c>
      <c r="C139" s="427" t="s">
        <v>137</v>
      </c>
      <c r="D139" s="430" t="s">
        <v>138</v>
      </c>
      <c r="E139" s="430" t="s">
        <v>140</v>
      </c>
      <c r="F139" s="430" t="s">
        <v>19</v>
      </c>
      <c r="G139" s="430" t="s">
        <v>139</v>
      </c>
      <c r="H139" s="714"/>
      <c r="I139" s="708"/>
      <c r="J139" s="482"/>
      <c r="K139" s="475"/>
      <c r="L139" s="476"/>
      <c r="M139" s="477"/>
    </row>
    <row r="140" spans="2:13" ht="105" x14ac:dyDescent="0.25">
      <c r="B140" s="28">
        <v>5</v>
      </c>
      <c r="C140" s="427" t="s">
        <v>137</v>
      </c>
      <c r="D140" s="430" t="s">
        <v>138</v>
      </c>
      <c r="E140" s="430" t="s">
        <v>145</v>
      </c>
      <c r="F140" s="430" t="s">
        <v>19</v>
      </c>
      <c r="G140" s="430" t="s">
        <v>139</v>
      </c>
      <c r="H140" s="714"/>
      <c r="I140" s="708"/>
      <c r="J140" s="482"/>
      <c r="K140" s="475"/>
      <c r="L140" s="476"/>
      <c r="M140" s="477"/>
    </row>
    <row r="141" spans="2:13" ht="75" x14ac:dyDescent="0.25">
      <c r="B141" s="28">
        <v>6</v>
      </c>
      <c r="C141" s="427" t="s">
        <v>137</v>
      </c>
      <c r="D141" s="430" t="s">
        <v>138</v>
      </c>
      <c r="E141" s="430" t="s">
        <v>144</v>
      </c>
      <c r="F141" s="430" t="s">
        <v>19</v>
      </c>
      <c r="G141" s="430" t="s">
        <v>139</v>
      </c>
      <c r="H141" s="714"/>
      <c r="I141" s="708"/>
      <c r="J141" s="482"/>
      <c r="K141" s="475"/>
      <c r="L141" s="476"/>
      <c r="M141" s="477"/>
    </row>
    <row r="142" spans="2:13" ht="75" x14ac:dyDescent="0.25">
      <c r="B142" s="28">
        <v>7</v>
      </c>
      <c r="C142" s="427" t="s">
        <v>137</v>
      </c>
      <c r="D142" s="430" t="s">
        <v>138</v>
      </c>
      <c r="E142" s="430" t="s">
        <v>143</v>
      </c>
      <c r="F142" s="430" t="s">
        <v>19</v>
      </c>
      <c r="G142" s="430" t="s">
        <v>139</v>
      </c>
      <c r="H142" s="714"/>
      <c r="I142" s="708"/>
      <c r="J142" s="482"/>
      <c r="K142" s="475"/>
      <c r="L142" s="476"/>
      <c r="M142" s="477"/>
    </row>
    <row r="143" spans="2:13" ht="75" x14ac:dyDescent="0.25">
      <c r="B143" s="28">
        <v>8</v>
      </c>
      <c r="C143" s="427" t="s">
        <v>137</v>
      </c>
      <c r="D143" s="430" t="s">
        <v>138</v>
      </c>
      <c r="E143" s="430" t="s">
        <v>142</v>
      </c>
      <c r="F143" s="430" t="s">
        <v>19</v>
      </c>
      <c r="G143" s="430" t="s">
        <v>139</v>
      </c>
      <c r="H143" s="714"/>
      <c r="I143" s="708"/>
      <c r="J143" s="482"/>
      <c r="K143" s="475"/>
      <c r="L143" s="476"/>
      <c r="M143" s="477"/>
    </row>
    <row r="144" spans="2:13" ht="120.75" thickBot="1" x14ac:dyDescent="0.3">
      <c r="B144" s="28">
        <v>9</v>
      </c>
      <c r="C144" s="431" t="s">
        <v>137</v>
      </c>
      <c r="D144" s="438" t="s">
        <v>138</v>
      </c>
      <c r="E144" s="438" t="s">
        <v>141</v>
      </c>
      <c r="F144" s="438" t="s">
        <v>19</v>
      </c>
      <c r="G144" s="438" t="s">
        <v>139</v>
      </c>
      <c r="H144" s="715"/>
      <c r="I144" s="709"/>
      <c r="J144" s="483"/>
      <c r="K144" s="479"/>
      <c r="L144" s="480"/>
      <c r="M144" s="481"/>
    </row>
    <row r="145" spans="2:13" ht="21.75" thickBot="1" x14ac:dyDescent="0.3">
      <c r="C145" s="710" t="s">
        <v>557</v>
      </c>
      <c r="D145" s="711"/>
      <c r="E145" s="711"/>
      <c r="F145" s="711"/>
      <c r="G145" s="711"/>
      <c r="H145" s="712">
        <f>SUM(H136:H144)</f>
        <v>112200.66</v>
      </c>
      <c r="I145" s="713"/>
      <c r="J145" s="748" t="s">
        <v>557</v>
      </c>
      <c r="K145" s="749"/>
      <c r="L145" s="749"/>
      <c r="M145" s="348">
        <f>SUM(M136:M144)</f>
        <v>0</v>
      </c>
    </row>
    <row r="146" spans="2:13" ht="21" thickBot="1" x14ac:dyDescent="0.3">
      <c r="C146" s="722" t="s">
        <v>518</v>
      </c>
      <c r="D146" s="723"/>
      <c r="E146" s="723"/>
      <c r="F146" s="723"/>
      <c r="G146" s="723"/>
      <c r="H146" s="723"/>
      <c r="I146" s="723"/>
      <c r="J146" s="723"/>
      <c r="K146" s="723"/>
      <c r="L146" s="723"/>
      <c r="M146" s="724"/>
    </row>
    <row r="147" spans="2:13" x14ac:dyDescent="0.25">
      <c r="C147" s="720" t="s">
        <v>11</v>
      </c>
      <c r="D147" s="718" t="s">
        <v>0</v>
      </c>
      <c r="E147" s="718" t="s">
        <v>12</v>
      </c>
      <c r="F147" s="718" t="s">
        <v>13</v>
      </c>
      <c r="G147" s="718" t="s">
        <v>14</v>
      </c>
      <c r="H147" s="718" t="s">
        <v>15</v>
      </c>
      <c r="I147" s="736" t="s">
        <v>31</v>
      </c>
      <c r="J147" s="727" t="s">
        <v>726</v>
      </c>
      <c r="K147" s="728"/>
      <c r="L147" s="729"/>
      <c r="M147" s="730"/>
    </row>
    <row r="148" spans="2:13" ht="30" x14ac:dyDescent="0.25">
      <c r="C148" s="721"/>
      <c r="D148" s="719"/>
      <c r="E148" s="719"/>
      <c r="F148" s="719"/>
      <c r="G148" s="719"/>
      <c r="H148" s="719"/>
      <c r="I148" s="737"/>
      <c r="J148" s="423" t="s">
        <v>723</v>
      </c>
      <c r="K148" s="344" t="s">
        <v>0</v>
      </c>
      <c r="L148" s="422" t="s">
        <v>724</v>
      </c>
      <c r="M148" s="342" t="s">
        <v>725</v>
      </c>
    </row>
    <row r="149" spans="2:13" ht="90" x14ac:dyDescent="0.25">
      <c r="B149" s="28">
        <v>1</v>
      </c>
      <c r="C149" s="427" t="s">
        <v>83</v>
      </c>
      <c r="D149" s="428" t="s">
        <v>153</v>
      </c>
      <c r="E149" s="430" t="s">
        <v>290</v>
      </c>
      <c r="F149" s="428" t="s">
        <v>19</v>
      </c>
      <c r="G149" s="430" t="s">
        <v>291</v>
      </c>
      <c r="H149" s="420">
        <v>982500</v>
      </c>
      <c r="I149" s="340">
        <v>45311</v>
      </c>
      <c r="J149" s="474"/>
      <c r="K149" s="475"/>
      <c r="L149" s="476"/>
      <c r="M149" s="477"/>
    </row>
    <row r="150" spans="2:13" ht="45" x14ac:dyDescent="0.25">
      <c r="B150" s="28">
        <v>2</v>
      </c>
      <c r="C150" s="427" t="s">
        <v>83</v>
      </c>
      <c r="D150" s="428" t="s">
        <v>153</v>
      </c>
      <c r="E150" s="430" t="s">
        <v>274</v>
      </c>
      <c r="F150" s="428" t="s">
        <v>19</v>
      </c>
      <c r="G150" s="430" t="s">
        <v>275</v>
      </c>
      <c r="H150" s="68">
        <v>5000</v>
      </c>
      <c r="I150" s="340">
        <v>45352</v>
      </c>
      <c r="J150" s="474"/>
      <c r="K150" s="475"/>
      <c r="L150" s="476"/>
      <c r="M150" s="477"/>
    </row>
    <row r="151" spans="2:13" ht="60.75" thickBot="1" x14ac:dyDescent="0.3">
      <c r="B151" s="28">
        <v>3</v>
      </c>
      <c r="C151" s="431" t="s">
        <v>83</v>
      </c>
      <c r="D151" s="432" t="s">
        <v>153</v>
      </c>
      <c r="E151" s="43" t="s">
        <v>736</v>
      </c>
      <c r="F151" s="432" t="s">
        <v>19</v>
      </c>
      <c r="G151" s="43" t="s">
        <v>737</v>
      </c>
      <c r="H151" s="69">
        <v>28875</v>
      </c>
      <c r="I151" s="341">
        <v>45352</v>
      </c>
      <c r="J151" s="478">
        <v>45012</v>
      </c>
      <c r="K151" s="479"/>
      <c r="L151" s="480">
        <v>45113</v>
      </c>
      <c r="M151" s="481">
        <v>28875</v>
      </c>
    </row>
    <row r="152" spans="2:13" ht="21.75" thickBot="1" x14ac:dyDescent="0.3">
      <c r="C152" s="771" t="s">
        <v>558</v>
      </c>
      <c r="D152" s="772"/>
      <c r="E152" s="772"/>
      <c r="F152" s="772"/>
      <c r="G152" s="772"/>
      <c r="H152" s="773">
        <f>SUM(H149:H151)</f>
        <v>1016375</v>
      </c>
      <c r="I152" s="774"/>
      <c r="J152" s="748" t="s">
        <v>558</v>
      </c>
      <c r="K152" s="749"/>
      <c r="L152" s="749"/>
      <c r="M152" s="348">
        <f>SUM(M149:M151)</f>
        <v>28875</v>
      </c>
    </row>
    <row r="153" spans="2:13" ht="21" thickBot="1" x14ac:dyDescent="0.3">
      <c r="C153" s="722" t="s">
        <v>519</v>
      </c>
      <c r="D153" s="723"/>
      <c r="E153" s="723"/>
      <c r="F153" s="723"/>
      <c r="G153" s="723"/>
      <c r="H153" s="723"/>
      <c r="I153" s="723"/>
      <c r="J153" s="723"/>
      <c r="K153" s="723"/>
      <c r="L153" s="723"/>
      <c r="M153" s="724"/>
    </row>
    <row r="154" spans="2:13" x14ac:dyDescent="0.25">
      <c r="C154" s="720" t="s">
        <v>11</v>
      </c>
      <c r="D154" s="718" t="s">
        <v>0</v>
      </c>
      <c r="E154" s="718" t="s">
        <v>12</v>
      </c>
      <c r="F154" s="718" t="s">
        <v>13</v>
      </c>
      <c r="G154" s="718" t="s">
        <v>14</v>
      </c>
      <c r="H154" s="718" t="s">
        <v>15</v>
      </c>
      <c r="I154" s="716" t="s">
        <v>31</v>
      </c>
      <c r="J154" s="728" t="s">
        <v>726</v>
      </c>
      <c r="K154" s="728"/>
      <c r="L154" s="729"/>
      <c r="M154" s="730"/>
    </row>
    <row r="155" spans="2:13" ht="30" x14ac:dyDescent="0.25">
      <c r="C155" s="721"/>
      <c r="D155" s="719"/>
      <c r="E155" s="719"/>
      <c r="F155" s="719"/>
      <c r="G155" s="719"/>
      <c r="H155" s="719"/>
      <c r="I155" s="717"/>
      <c r="J155" s="344" t="s">
        <v>723</v>
      </c>
      <c r="K155" s="344" t="s">
        <v>0</v>
      </c>
      <c r="L155" s="422" t="s">
        <v>724</v>
      </c>
      <c r="M155" s="342" t="s">
        <v>725</v>
      </c>
    </row>
    <row r="156" spans="2:13" ht="30" x14ac:dyDescent="0.25">
      <c r="B156" s="28">
        <v>1</v>
      </c>
      <c r="C156" s="427" t="s">
        <v>6</v>
      </c>
      <c r="D156" s="428" t="s">
        <v>89</v>
      </c>
      <c r="E156" s="430" t="s">
        <v>90</v>
      </c>
      <c r="F156" s="428" t="s">
        <v>19</v>
      </c>
      <c r="G156" s="430" t="s">
        <v>91</v>
      </c>
      <c r="H156" s="440">
        <v>6000</v>
      </c>
      <c r="I156" s="436">
        <v>45352</v>
      </c>
      <c r="J156" s="482"/>
      <c r="K156" s="475"/>
      <c r="L156" s="476"/>
      <c r="M156" s="477"/>
    </row>
    <row r="157" spans="2:13" ht="135.75" thickBot="1" x14ac:dyDescent="0.3">
      <c r="B157" s="28">
        <v>2</v>
      </c>
      <c r="C157" s="431" t="s">
        <v>92</v>
      </c>
      <c r="D157" s="432" t="s">
        <v>1</v>
      </c>
      <c r="E157" s="200" t="s">
        <v>128</v>
      </c>
      <c r="F157" s="432" t="s">
        <v>19</v>
      </c>
      <c r="G157" s="200" t="s">
        <v>95</v>
      </c>
      <c r="H157" s="435">
        <v>2000000</v>
      </c>
      <c r="I157" s="419">
        <v>45352</v>
      </c>
      <c r="J157" s="483"/>
      <c r="K157" s="479"/>
      <c r="L157" s="480"/>
      <c r="M157" s="481"/>
    </row>
    <row r="158" spans="2:13" ht="21.75" thickBot="1" x14ac:dyDescent="0.3">
      <c r="C158" s="710" t="s">
        <v>559</v>
      </c>
      <c r="D158" s="711"/>
      <c r="E158" s="711"/>
      <c r="F158" s="711"/>
      <c r="G158" s="711"/>
      <c r="H158" s="712">
        <f>SUM(H156:H157)</f>
        <v>2006000</v>
      </c>
      <c r="I158" s="713"/>
      <c r="J158" s="748" t="s">
        <v>559</v>
      </c>
      <c r="K158" s="749"/>
      <c r="L158" s="749"/>
      <c r="M158" s="348">
        <f>SUM(M156:M157)</f>
        <v>0</v>
      </c>
    </row>
    <row r="159" spans="2:13" ht="21" thickBot="1" x14ac:dyDescent="0.3">
      <c r="C159" s="722" t="s">
        <v>520</v>
      </c>
      <c r="D159" s="723"/>
      <c r="E159" s="723"/>
      <c r="F159" s="723"/>
      <c r="G159" s="723"/>
      <c r="H159" s="723"/>
      <c r="I159" s="723"/>
      <c r="J159" s="723"/>
      <c r="K159" s="723"/>
      <c r="L159" s="723"/>
      <c r="M159" s="724"/>
    </row>
    <row r="160" spans="2:13" x14ac:dyDescent="0.25">
      <c r="C160" s="720" t="s">
        <v>11</v>
      </c>
      <c r="D160" s="718" t="s">
        <v>0</v>
      </c>
      <c r="E160" s="718" t="s">
        <v>12</v>
      </c>
      <c r="F160" s="718" t="s">
        <v>13</v>
      </c>
      <c r="G160" s="718" t="s">
        <v>14</v>
      </c>
      <c r="H160" s="718" t="s">
        <v>15</v>
      </c>
      <c r="I160" s="736" t="s">
        <v>31</v>
      </c>
      <c r="J160" s="727" t="s">
        <v>726</v>
      </c>
      <c r="K160" s="728"/>
      <c r="L160" s="729"/>
      <c r="M160" s="730"/>
    </row>
    <row r="161" spans="2:13" ht="30" x14ac:dyDescent="0.25">
      <c r="C161" s="721"/>
      <c r="D161" s="719"/>
      <c r="E161" s="719"/>
      <c r="F161" s="719"/>
      <c r="G161" s="719"/>
      <c r="H161" s="719"/>
      <c r="I161" s="737"/>
      <c r="J161" s="423" t="s">
        <v>723</v>
      </c>
      <c r="K161" s="344" t="s">
        <v>0</v>
      </c>
      <c r="L161" s="422" t="s">
        <v>724</v>
      </c>
      <c r="M161" s="342" t="s">
        <v>725</v>
      </c>
    </row>
    <row r="162" spans="2:13" ht="105" x14ac:dyDescent="0.25">
      <c r="B162" s="28">
        <v>1</v>
      </c>
      <c r="C162" s="427" t="s">
        <v>92</v>
      </c>
      <c r="D162" s="428" t="s">
        <v>1</v>
      </c>
      <c r="E162" s="430" t="s">
        <v>440</v>
      </c>
      <c r="F162" s="428" t="s">
        <v>19</v>
      </c>
      <c r="G162" s="430" t="s">
        <v>441</v>
      </c>
      <c r="H162" s="68">
        <v>1015257.6</v>
      </c>
      <c r="I162" s="346">
        <v>45301</v>
      </c>
      <c r="J162" s="474"/>
      <c r="K162" s="475"/>
      <c r="L162" s="476"/>
      <c r="M162" s="477"/>
    </row>
    <row r="163" spans="2:13" ht="120" x14ac:dyDescent="0.25">
      <c r="B163" s="28">
        <v>2</v>
      </c>
      <c r="C163" s="427" t="s">
        <v>92</v>
      </c>
      <c r="D163" s="428" t="s">
        <v>1</v>
      </c>
      <c r="E163" s="430" t="s">
        <v>442</v>
      </c>
      <c r="F163" s="428" t="s">
        <v>19</v>
      </c>
      <c r="G163" s="430" t="s">
        <v>441</v>
      </c>
      <c r="H163" s="68">
        <v>162000</v>
      </c>
      <c r="I163" s="346">
        <v>45301</v>
      </c>
      <c r="J163" s="474"/>
      <c r="K163" s="475"/>
      <c r="L163" s="476"/>
      <c r="M163" s="477"/>
    </row>
    <row r="164" spans="2:13" ht="60.75" thickBot="1" x14ac:dyDescent="0.3">
      <c r="B164" s="28">
        <v>3</v>
      </c>
      <c r="C164" s="431" t="s">
        <v>413</v>
      </c>
      <c r="D164" s="432" t="s">
        <v>179</v>
      </c>
      <c r="E164" s="438" t="s">
        <v>443</v>
      </c>
      <c r="F164" s="432" t="s">
        <v>19</v>
      </c>
      <c r="G164" s="438" t="s">
        <v>444</v>
      </c>
      <c r="H164" s="69">
        <v>424667.26</v>
      </c>
      <c r="I164" s="350">
        <v>45301</v>
      </c>
      <c r="J164" s="478"/>
      <c r="K164" s="479"/>
      <c r="L164" s="480"/>
      <c r="M164" s="481"/>
    </row>
    <row r="165" spans="2:13" ht="21.75" thickBot="1" x14ac:dyDescent="0.3">
      <c r="C165" s="710" t="s">
        <v>560</v>
      </c>
      <c r="D165" s="711"/>
      <c r="E165" s="711"/>
      <c r="F165" s="711"/>
      <c r="G165" s="711"/>
      <c r="H165" s="712">
        <f>SUM(H162:H164)</f>
        <v>1601924.86</v>
      </c>
      <c r="I165" s="713"/>
      <c r="J165" s="748" t="s">
        <v>560</v>
      </c>
      <c r="K165" s="749"/>
      <c r="L165" s="749"/>
      <c r="M165" s="348">
        <f>SUM(M162:M164)</f>
        <v>0</v>
      </c>
    </row>
    <row r="166" spans="2:13" ht="21" thickBot="1" x14ac:dyDescent="0.3">
      <c r="C166" s="722" t="s">
        <v>521</v>
      </c>
      <c r="D166" s="723"/>
      <c r="E166" s="723"/>
      <c r="F166" s="723"/>
      <c r="G166" s="723"/>
      <c r="H166" s="723"/>
      <c r="I166" s="723"/>
      <c r="J166" s="723"/>
      <c r="K166" s="723"/>
      <c r="L166" s="723"/>
      <c r="M166" s="724"/>
    </row>
    <row r="167" spans="2:13" x14ac:dyDescent="0.25">
      <c r="C167" s="720" t="s">
        <v>11</v>
      </c>
      <c r="D167" s="718" t="s">
        <v>0</v>
      </c>
      <c r="E167" s="718" t="s">
        <v>12</v>
      </c>
      <c r="F167" s="718" t="s">
        <v>13</v>
      </c>
      <c r="G167" s="718" t="s">
        <v>14</v>
      </c>
      <c r="H167" s="718" t="s">
        <v>15</v>
      </c>
      <c r="I167" s="736" t="s">
        <v>31</v>
      </c>
      <c r="J167" s="727" t="s">
        <v>726</v>
      </c>
      <c r="K167" s="728"/>
      <c r="L167" s="729"/>
      <c r="M167" s="730"/>
    </row>
    <row r="168" spans="2:13" ht="30" x14ac:dyDescent="0.25">
      <c r="C168" s="721"/>
      <c r="D168" s="719"/>
      <c r="E168" s="719"/>
      <c r="F168" s="719"/>
      <c r="G168" s="719"/>
      <c r="H168" s="719"/>
      <c r="I168" s="737"/>
      <c r="J168" s="423" t="s">
        <v>723</v>
      </c>
      <c r="K168" s="344" t="s">
        <v>0</v>
      </c>
      <c r="L168" s="422" t="s">
        <v>724</v>
      </c>
      <c r="M168" s="342" t="s">
        <v>725</v>
      </c>
    </row>
    <row r="169" spans="2:13" ht="60.75" thickBot="1" x14ac:dyDescent="0.3">
      <c r="B169" s="28">
        <v>1</v>
      </c>
      <c r="C169" s="78" t="s">
        <v>460</v>
      </c>
      <c r="D169" s="432" t="s">
        <v>461</v>
      </c>
      <c r="E169" s="438" t="s">
        <v>463</v>
      </c>
      <c r="F169" s="432" t="s">
        <v>19</v>
      </c>
      <c r="G169" s="71" t="s">
        <v>462</v>
      </c>
      <c r="H169" s="94">
        <v>30000</v>
      </c>
      <c r="I169" s="341">
        <v>45352</v>
      </c>
      <c r="J169" s="478"/>
      <c r="K169" s="479"/>
      <c r="L169" s="480"/>
      <c r="M169" s="481"/>
    </row>
    <row r="170" spans="2:13" ht="21.75" thickBot="1" x14ac:dyDescent="0.3">
      <c r="B170" s="28">
        <f>B10+B28+B44+B50+B57+B62+B72+B77+B97+B131+B144+B150+B157+B164+B169</f>
        <v>107</v>
      </c>
      <c r="C170" s="710" t="s">
        <v>561</v>
      </c>
      <c r="D170" s="711"/>
      <c r="E170" s="711"/>
      <c r="F170" s="711"/>
      <c r="G170" s="711"/>
      <c r="H170" s="712">
        <f>SUM(H169)</f>
        <v>30000</v>
      </c>
      <c r="I170" s="713"/>
      <c r="J170" s="748" t="s">
        <v>561</v>
      </c>
      <c r="K170" s="749"/>
      <c r="L170" s="749"/>
      <c r="M170" s="348">
        <f>SUM(M169)</f>
        <v>0</v>
      </c>
    </row>
  </sheetData>
  <sheetProtection algorithmName="SHA-512" hashValue="qap0Y/Vfg/99vFfpSy2Xz4FNEeu1CoQBHKo0DrsCHQLOIrjY3Td4KLuGZMYkn7uap5EMgEL444op8m22VatNhA==" saltValue="BoLi0TzfjRwczYzNMA28kg==" spinCount="100000" sheet="1" objects="1" scenarios="1" selectLockedCells="1"/>
  <mergeCells count="190">
    <mergeCell ref="C167:C168"/>
    <mergeCell ref="J167:M167"/>
    <mergeCell ref="C166:M166"/>
    <mergeCell ref="J170:L170"/>
    <mergeCell ref="J165:L165"/>
    <mergeCell ref="I167:I168"/>
    <mergeCell ref="H167:H168"/>
    <mergeCell ref="G167:G168"/>
    <mergeCell ref="F167:F168"/>
    <mergeCell ref="C170:G170"/>
    <mergeCell ref="H170:I170"/>
    <mergeCell ref="C165:G165"/>
    <mergeCell ref="H165:I165"/>
    <mergeCell ref="E167:E168"/>
    <mergeCell ref="D167:D168"/>
    <mergeCell ref="J158:L158"/>
    <mergeCell ref="I160:I161"/>
    <mergeCell ref="H160:H161"/>
    <mergeCell ref="G160:G161"/>
    <mergeCell ref="F160:F161"/>
    <mergeCell ref="J160:M160"/>
    <mergeCell ref="C159:M159"/>
    <mergeCell ref="C147:C148"/>
    <mergeCell ref="J147:M147"/>
    <mergeCell ref="J154:M154"/>
    <mergeCell ref="C158:G158"/>
    <mergeCell ref="H158:I158"/>
    <mergeCell ref="E160:E161"/>
    <mergeCell ref="D160:D161"/>
    <mergeCell ref="C160:C161"/>
    <mergeCell ref="C146:M146"/>
    <mergeCell ref="J152:L152"/>
    <mergeCell ref="C153:M153"/>
    <mergeCell ref="J134:M134"/>
    <mergeCell ref="C133:M133"/>
    <mergeCell ref="J145:L145"/>
    <mergeCell ref="I154:I155"/>
    <mergeCell ref="H154:H155"/>
    <mergeCell ref="G154:G155"/>
    <mergeCell ref="F154:F155"/>
    <mergeCell ref="E154:E155"/>
    <mergeCell ref="D154:D155"/>
    <mergeCell ref="C154:C155"/>
    <mergeCell ref="I147:I148"/>
    <mergeCell ref="H147:H148"/>
    <mergeCell ref="G147:G148"/>
    <mergeCell ref="F147:F148"/>
    <mergeCell ref="E147:E148"/>
    <mergeCell ref="D147:D148"/>
    <mergeCell ref="C152:G152"/>
    <mergeCell ref="H152:I152"/>
    <mergeCell ref="J100:M100"/>
    <mergeCell ref="C99:M99"/>
    <mergeCell ref="J132:L132"/>
    <mergeCell ref="I100:I101"/>
    <mergeCell ref="H100:H101"/>
    <mergeCell ref="G100:G101"/>
    <mergeCell ref="F100:F101"/>
    <mergeCell ref="E100:E101"/>
    <mergeCell ref="C132:G132"/>
    <mergeCell ref="H132:I132"/>
    <mergeCell ref="J80:M80"/>
    <mergeCell ref="C74:M74"/>
    <mergeCell ref="J78:L78"/>
    <mergeCell ref="C79:M79"/>
    <mergeCell ref="J98:L98"/>
    <mergeCell ref="G80:G81"/>
    <mergeCell ref="F80:F81"/>
    <mergeCell ref="E80:E81"/>
    <mergeCell ref="D80:D81"/>
    <mergeCell ref="C80:C81"/>
    <mergeCell ref="C98:G98"/>
    <mergeCell ref="H98:I98"/>
    <mergeCell ref="C78:G78"/>
    <mergeCell ref="H78:I78"/>
    <mergeCell ref="H88:H93"/>
    <mergeCell ref="I88:I93"/>
    <mergeCell ref="H83:H84"/>
    <mergeCell ref="I83:I84"/>
    <mergeCell ref="G88:G93"/>
    <mergeCell ref="I80:I81"/>
    <mergeCell ref="H80:H81"/>
    <mergeCell ref="J73:L73"/>
    <mergeCell ref="I75:I76"/>
    <mergeCell ref="H75:H76"/>
    <mergeCell ref="G75:G76"/>
    <mergeCell ref="F75:F76"/>
    <mergeCell ref="J75:M75"/>
    <mergeCell ref="J64:L64"/>
    <mergeCell ref="I66:I67"/>
    <mergeCell ref="H66:H67"/>
    <mergeCell ref="G66:G67"/>
    <mergeCell ref="F66:F67"/>
    <mergeCell ref="J66:M66"/>
    <mergeCell ref="C65:M65"/>
    <mergeCell ref="E75:E76"/>
    <mergeCell ref="D75:D76"/>
    <mergeCell ref="C75:C76"/>
    <mergeCell ref="C64:G64"/>
    <mergeCell ref="H64:I64"/>
    <mergeCell ref="C73:G73"/>
    <mergeCell ref="H73:I73"/>
    <mergeCell ref="E66:E67"/>
    <mergeCell ref="D66:D67"/>
    <mergeCell ref="C66:C67"/>
    <mergeCell ref="J58:L58"/>
    <mergeCell ref="I60:I61"/>
    <mergeCell ref="H60:H61"/>
    <mergeCell ref="G60:G61"/>
    <mergeCell ref="F60:F61"/>
    <mergeCell ref="J60:M60"/>
    <mergeCell ref="C59:M59"/>
    <mergeCell ref="J51:L51"/>
    <mergeCell ref="I53:I54"/>
    <mergeCell ref="H53:H54"/>
    <mergeCell ref="G53:G54"/>
    <mergeCell ref="F53:F54"/>
    <mergeCell ref="J53:M53"/>
    <mergeCell ref="C52:M52"/>
    <mergeCell ref="E60:E61"/>
    <mergeCell ref="D60:D61"/>
    <mergeCell ref="C60:C61"/>
    <mergeCell ref="C51:G51"/>
    <mergeCell ref="H51:I51"/>
    <mergeCell ref="C58:G58"/>
    <mergeCell ref="H58:I58"/>
    <mergeCell ref="E53:E54"/>
    <mergeCell ref="D53:D54"/>
    <mergeCell ref="C53:C54"/>
    <mergeCell ref="E47:E48"/>
    <mergeCell ref="D47:D48"/>
    <mergeCell ref="C47:C48"/>
    <mergeCell ref="J47:M47"/>
    <mergeCell ref="C46:M46"/>
    <mergeCell ref="J45:L45"/>
    <mergeCell ref="I47:I48"/>
    <mergeCell ref="H47:H48"/>
    <mergeCell ref="G47:G48"/>
    <mergeCell ref="F47:F48"/>
    <mergeCell ref="C45:G45"/>
    <mergeCell ref="H45:I45"/>
    <mergeCell ref="E31:E32"/>
    <mergeCell ref="D31:D32"/>
    <mergeCell ref="C31:C32"/>
    <mergeCell ref="J31:M31"/>
    <mergeCell ref="C30:M30"/>
    <mergeCell ref="J29:L29"/>
    <mergeCell ref="I31:I32"/>
    <mergeCell ref="H31:H32"/>
    <mergeCell ref="G31:G32"/>
    <mergeCell ref="F31:F32"/>
    <mergeCell ref="C29:G29"/>
    <mergeCell ref="H29:I29"/>
    <mergeCell ref="C2:M2"/>
    <mergeCell ref="J11:L11"/>
    <mergeCell ref="I13:I14"/>
    <mergeCell ref="H13:H14"/>
    <mergeCell ref="G13:G14"/>
    <mergeCell ref="F13:F14"/>
    <mergeCell ref="E13:E14"/>
    <mergeCell ref="D13:D14"/>
    <mergeCell ref="C13:C14"/>
    <mergeCell ref="J13:M13"/>
    <mergeCell ref="C12:M12"/>
    <mergeCell ref="F4:F5"/>
    <mergeCell ref="E4:E5"/>
    <mergeCell ref="D4:D5"/>
    <mergeCell ref="C4:C5"/>
    <mergeCell ref="C3:M3"/>
    <mergeCell ref="J4:M4"/>
    <mergeCell ref="I4:I5"/>
    <mergeCell ref="H4:H5"/>
    <mergeCell ref="G4:G5"/>
    <mergeCell ref="C11:G11"/>
    <mergeCell ref="H11:I11"/>
    <mergeCell ref="D49:D50"/>
    <mergeCell ref="C49:C50"/>
    <mergeCell ref="I136:I144"/>
    <mergeCell ref="C145:G145"/>
    <mergeCell ref="H145:I145"/>
    <mergeCell ref="H136:H144"/>
    <mergeCell ref="I134:I135"/>
    <mergeCell ref="H134:H135"/>
    <mergeCell ref="G134:G135"/>
    <mergeCell ref="F134:F135"/>
    <mergeCell ref="E134:E135"/>
    <mergeCell ref="D134:D135"/>
    <mergeCell ref="C134:C135"/>
    <mergeCell ref="D100:D101"/>
    <mergeCell ref="C100:C101"/>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0"/>
  <sheetViews>
    <sheetView showGridLines="0" zoomScale="85" zoomScaleNormal="85" workbookViewId="0">
      <selection activeCell="J57" sqref="J57:J58"/>
    </sheetView>
  </sheetViews>
  <sheetFormatPr defaultRowHeight="15.75" x14ac:dyDescent="0.25"/>
  <cols>
    <col min="1" max="1" width="3.7109375" style="27" customWidth="1"/>
    <col min="2" max="2" width="8.140625" style="28" customWidth="1"/>
    <col min="3" max="3" width="25.7109375" style="27" customWidth="1"/>
    <col min="4" max="4" width="17.7109375" style="27" customWidth="1"/>
    <col min="5" max="5" width="35.7109375" style="27" customWidth="1"/>
    <col min="6" max="6" width="13.7109375" style="27" customWidth="1"/>
    <col min="7" max="7" width="35.7109375" style="27" customWidth="1"/>
    <col min="8" max="8" width="26.7109375" style="27" customWidth="1"/>
    <col min="9" max="9" width="22.7109375" style="27" customWidth="1"/>
    <col min="10" max="12" width="20.7109375" style="351" customWidth="1"/>
    <col min="13" max="13" width="30.7109375" style="351" customWidth="1"/>
    <col min="14" max="14" width="11.28515625" style="27" bestFit="1" customWidth="1"/>
    <col min="15" max="16384" width="9.140625" style="27"/>
  </cols>
  <sheetData>
    <row r="1" spans="2:14" ht="20.100000000000001" customHeight="1" thickBot="1" x14ac:dyDescent="0.3"/>
    <row r="2" spans="2:14" ht="20.100000000000001" customHeight="1" thickBot="1" x14ac:dyDescent="0.35">
      <c r="C2" s="789" t="s">
        <v>527</v>
      </c>
      <c r="D2" s="790"/>
      <c r="E2" s="790"/>
      <c r="F2" s="790"/>
      <c r="G2" s="790"/>
      <c r="H2" s="790"/>
      <c r="I2" s="790"/>
      <c r="J2" s="790"/>
      <c r="K2" s="790"/>
      <c r="L2" s="790"/>
      <c r="M2" s="791"/>
      <c r="N2" s="28"/>
    </row>
    <row r="3" spans="2:14" ht="20.100000000000001" customHeight="1" thickBot="1" x14ac:dyDescent="0.35">
      <c r="C3" s="792" t="s">
        <v>523</v>
      </c>
      <c r="D3" s="793"/>
      <c r="E3" s="793"/>
      <c r="F3" s="793"/>
      <c r="G3" s="793"/>
      <c r="H3" s="793"/>
      <c r="I3" s="793"/>
      <c r="J3" s="793"/>
      <c r="K3" s="793"/>
      <c r="L3" s="793"/>
      <c r="M3" s="794"/>
      <c r="N3" s="28"/>
    </row>
    <row r="4" spans="2:14" ht="20.100000000000001" customHeight="1" x14ac:dyDescent="0.25">
      <c r="C4" s="720" t="s">
        <v>11</v>
      </c>
      <c r="D4" s="718" t="s">
        <v>0</v>
      </c>
      <c r="E4" s="718" t="s">
        <v>12</v>
      </c>
      <c r="F4" s="718" t="s">
        <v>13</v>
      </c>
      <c r="G4" s="718" t="s">
        <v>14</v>
      </c>
      <c r="H4" s="718" t="s">
        <v>15</v>
      </c>
      <c r="I4" s="716" t="s">
        <v>31</v>
      </c>
      <c r="J4" s="727" t="s">
        <v>726</v>
      </c>
      <c r="K4" s="728"/>
      <c r="L4" s="729"/>
      <c r="M4" s="730"/>
      <c r="N4" s="28"/>
    </row>
    <row r="5" spans="2:14" ht="30" x14ac:dyDescent="0.25">
      <c r="C5" s="721"/>
      <c r="D5" s="719"/>
      <c r="E5" s="719"/>
      <c r="F5" s="719"/>
      <c r="G5" s="719"/>
      <c r="H5" s="719"/>
      <c r="I5" s="717"/>
      <c r="J5" s="423" t="s">
        <v>723</v>
      </c>
      <c r="K5" s="344" t="s">
        <v>0</v>
      </c>
      <c r="L5" s="422" t="s">
        <v>724</v>
      </c>
      <c r="M5" s="342" t="s">
        <v>725</v>
      </c>
      <c r="N5" s="29"/>
    </row>
    <row r="6" spans="2:14" ht="120" x14ac:dyDescent="0.25">
      <c r="B6" s="28">
        <v>1</v>
      </c>
      <c r="C6" s="427" t="s">
        <v>36</v>
      </c>
      <c r="D6" s="428" t="s">
        <v>305</v>
      </c>
      <c r="E6" s="38" t="s">
        <v>306</v>
      </c>
      <c r="F6" s="428" t="s">
        <v>19</v>
      </c>
      <c r="G6" s="38" t="s">
        <v>294</v>
      </c>
      <c r="H6" s="39">
        <v>2349332.36</v>
      </c>
      <c r="I6" s="436">
        <v>45405</v>
      </c>
      <c r="J6" s="496"/>
      <c r="K6" s="497"/>
      <c r="L6" s="498"/>
      <c r="M6" s="499"/>
      <c r="N6" s="29"/>
    </row>
    <row r="7" spans="2:14" ht="109.5" customHeight="1" thickBot="1" x14ac:dyDescent="0.3">
      <c r="B7" s="28">
        <v>2</v>
      </c>
      <c r="C7" s="431" t="s">
        <v>36</v>
      </c>
      <c r="D7" s="432" t="s">
        <v>310</v>
      </c>
      <c r="E7" s="43" t="s">
        <v>311</v>
      </c>
      <c r="F7" s="432" t="s">
        <v>19</v>
      </c>
      <c r="G7" s="43" t="s">
        <v>312</v>
      </c>
      <c r="H7" s="44">
        <v>51012177.369999997</v>
      </c>
      <c r="I7" s="437">
        <v>45444</v>
      </c>
      <c r="J7" s="500"/>
      <c r="K7" s="501"/>
      <c r="L7" s="502"/>
      <c r="M7" s="503"/>
      <c r="N7" s="29"/>
    </row>
    <row r="8" spans="2:14" ht="21.75" thickBot="1" x14ac:dyDescent="0.4">
      <c r="C8" s="795" t="s">
        <v>534</v>
      </c>
      <c r="D8" s="796"/>
      <c r="E8" s="796"/>
      <c r="F8" s="796"/>
      <c r="G8" s="796"/>
      <c r="H8" s="797">
        <f>SUM(H6:H7)</f>
        <v>53361509.729999997</v>
      </c>
      <c r="I8" s="798"/>
      <c r="J8" s="748" t="s">
        <v>534</v>
      </c>
      <c r="K8" s="749"/>
      <c r="L8" s="749"/>
      <c r="M8" s="348">
        <f>SUM(M6:M7)</f>
        <v>0</v>
      </c>
      <c r="N8" s="29"/>
    </row>
    <row r="9" spans="2:14" ht="20.100000000000001" customHeight="1" thickBot="1" x14ac:dyDescent="0.35">
      <c r="C9" s="792" t="s">
        <v>533</v>
      </c>
      <c r="D9" s="793"/>
      <c r="E9" s="793"/>
      <c r="F9" s="793"/>
      <c r="G9" s="793"/>
      <c r="H9" s="793"/>
      <c r="I9" s="793"/>
      <c r="J9" s="793"/>
      <c r="K9" s="793"/>
      <c r="L9" s="793"/>
      <c r="M9" s="794"/>
      <c r="N9" s="29"/>
    </row>
    <row r="10" spans="2:14" ht="20.100000000000001" customHeight="1" x14ac:dyDescent="0.25">
      <c r="C10" s="720" t="s">
        <v>11</v>
      </c>
      <c r="D10" s="718" t="s">
        <v>0</v>
      </c>
      <c r="E10" s="718" t="s">
        <v>12</v>
      </c>
      <c r="F10" s="718" t="s">
        <v>13</v>
      </c>
      <c r="G10" s="718" t="s">
        <v>14</v>
      </c>
      <c r="H10" s="718" t="s">
        <v>15</v>
      </c>
      <c r="I10" s="736" t="s">
        <v>31</v>
      </c>
      <c r="J10" s="727" t="s">
        <v>726</v>
      </c>
      <c r="K10" s="728"/>
      <c r="L10" s="729"/>
      <c r="M10" s="730"/>
      <c r="N10" s="29"/>
    </row>
    <row r="11" spans="2:14" ht="30" x14ac:dyDescent="0.25">
      <c r="C11" s="721"/>
      <c r="D11" s="719"/>
      <c r="E11" s="719"/>
      <c r="F11" s="719"/>
      <c r="G11" s="719"/>
      <c r="H11" s="719"/>
      <c r="I11" s="737"/>
      <c r="J11" s="423" t="s">
        <v>723</v>
      </c>
      <c r="K11" s="344" t="s">
        <v>0</v>
      </c>
      <c r="L11" s="422" t="s">
        <v>724</v>
      </c>
      <c r="M11" s="342" t="s">
        <v>725</v>
      </c>
    </row>
    <row r="12" spans="2:14" ht="135" x14ac:dyDescent="0.25">
      <c r="B12" s="28">
        <v>1</v>
      </c>
      <c r="C12" s="158" t="s">
        <v>236</v>
      </c>
      <c r="D12" s="159" t="s">
        <v>210</v>
      </c>
      <c r="E12" s="160" t="s">
        <v>628</v>
      </c>
      <c r="F12" s="159" t="s">
        <v>19</v>
      </c>
      <c r="G12" s="160" t="s">
        <v>590</v>
      </c>
      <c r="H12" s="112">
        <v>1093333.33</v>
      </c>
      <c r="I12" s="345">
        <v>45410</v>
      </c>
      <c r="J12" s="496"/>
      <c r="K12" s="497"/>
      <c r="L12" s="504"/>
      <c r="M12" s="505"/>
    </row>
    <row r="13" spans="2:14" ht="45" x14ac:dyDescent="0.25">
      <c r="B13" s="28">
        <v>2</v>
      </c>
      <c r="C13" s="158" t="s">
        <v>209</v>
      </c>
      <c r="D13" s="161" t="s">
        <v>210</v>
      </c>
      <c r="E13" s="160" t="s">
        <v>215</v>
      </c>
      <c r="F13" s="159">
        <v>158</v>
      </c>
      <c r="G13" s="160" t="s">
        <v>216</v>
      </c>
      <c r="H13" s="112">
        <v>1352480</v>
      </c>
      <c r="I13" s="345">
        <v>45444</v>
      </c>
      <c r="J13" s="496"/>
      <c r="K13" s="497"/>
      <c r="L13" s="504"/>
      <c r="M13" s="505"/>
    </row>
    <row r="14" spans="2:14" ht="180" x14ac:dyDescent="0.25">
      <c r="B14" s="28">
        <v>3</v>
      </c>
      <c r="C14" s="158" t="s">
        <v>236</v>
      </c>
      <c r="D14" s="159" t="s">
        <v>210</v>
      </c>
      <c r="E14" s="160" t="s">
        <v>364</v>
      </c>
      <c r="F14" s="159" t="s">
        <v>19</v>
      </c>
      <c r="G14" s="160" t="s">
        <v>365</v>
      </c>
      <c r="H14" s="112">
        <v>868433.4</v>
      </c>
      <c r="I14" s="345">
        <v>45473</v>
      </c>
      <c r="J14" s="496"/>
      <c r="K14" s="497"/>
      <c r="L14" s="504"/>
      <c r="M14" s="505"/>
    </row>
    <row r="15" spans="2:14" ht="150.75" thickBot="1" x14ac:dyDescent="0.3">
      <c r="B15" s="28">
        <v>4</v>
      </c>
      <c r="C15" s="176" t="s">
        <v>236</v>
      </c>
      <c r="D15" s="179" t="s">
        <v>210</v>
      </c>
      <c r="E15" s="178" t="s">
        <v>366</v>
      </c>
      <c r="F15" s="179" t="s">
        <v>19</v>
      </c>
      <c r="G15" s="178" t="s">
        <v>367</v>
      </c>
      <c r="H15" s="113">
        <v>701235</v>
      </c>
      <c r="I15" s="352">
        <v>45473</v>
      </c>
      <c r="J15" s="500"/>
      <c r="K15" s="501"/>
      <c r="L15" s="506"/>
      <c r="M15" s="507"/>
    </row>
    <row r="16" spans="2:14" ht="20.100000000000001" customHeight="1" thickBot="1" x14ac:dyDescent="0.3">
      <c r="C16" s="710" t="s">
        <v>535</v>
      </c>
      <c r="D16" s="711"/>
      <c r="E16" s="711"/>
      <c r="F16" s="711"/>
      <c r="G16" s="711"/>
      <c r="H16" s="712">
        <f>SUM(H12:H15)</f>
        <v>4015481.73</v>
      </c>
      <c r="I16" s="713"/>
      <c r="J16" s="748" t="s">
        <v>535</v>
      </c>
      <c r="K16" s="749"/>
      <c r="L16" s="749"/>
      <c r="M16" s="348">
        <f>SUM(M12:M15)</f>
        <v>0</v>
      </c>
    </row>
    <row r="17" spans="2:13" ht="20.100000000000001" customHeight="1" thickBot="1" x14ac:dyDescent="0.3">
      <c r="C17" s="722" t="s">
        <v>536</v>
      </c>
      <c r="D17" s="723"/>
      <c r="E17" s="723"/>
      <c r="F17" s="723"/>
      <c r="G17" s="723"/>
      <c r="H17" s="723"/>
      <c r="I17" s="723"/>
      <c r="J17" s="723"/>
      <c r="K17" s="723"/>
      <c r="L17" s="723"/>
      <c r="M17" s="724"/>
    </row>
    <row r="18" spans="2:13" ht="20.100000000000001" customHeight="1" x14ac:dyDescent="0.25">
      <c r="C18" s="720" t="s">
        <v>11</v>
      </c>
      <c r="D18" s="718" t="s">
        <v>0</v>
      </c>
      <c r="E18" s="718" t="s">
        <v>12</v>
      </c>
      <c r="F18" s="718" t="s">
        <v>13</v>
      </c>
      <c r="G18" s="718" t="s">
        <v>14</v>
      </c>
      <c r="H18" s="718" t="s">
        <v>15</v>
      </c>
      <c r="I18" s="716" t="s">
        <v>31</v>
      </c>
      <c r="J18" s="728" t="s">
        <v>726</v>
      </c>
      <c r="K18" s="728"/>
      <c r="L18" s="729"/>
      <c r="M18" s="730"/>
    </row>
    <row r="19" spans="2:13" ht="30" x14ac:dyDescent="0.25">
      <c r="C19" s="721"/>
      <c r="D19" s="719"/>
      <c r="E19" s="719"/>
      <c r="F19" s="719"/>
      <c r="G19" s="719"/>
      <c r="H19" s="719"/>
      <c r="I19" s="717"/>
      <c r="J19" s="344" t="s">
        <v>723</v>
      </c>
      <c r="K19" s="344" t="s">
        <v>0</v>
      </c>
      <c r="L19" s="422" t="s">
        <v>724</v>
      </c>
      <c r="M19" s="342" t="s">
        <v>725</v>
      </c>
    </row>
    <row r="20" spans="2:13" ht="135" x14ac:dyDescent="0.25">
      <c r="B20" s="28">
        <v>1</v>
      </c>
      <c r="C20" s="427" t="s">
        <v>236</v>
      </c>
      <c r="D20" s="428" t="s">
        <v>210</v>
      </c>
      <c r="E20" s="48" t="s">
        <v>591</v>
      </c>
      <c r="F20" s="428" t="s">
        <v>19</v>
      </c>
      <c r="G20" s="48" t="s">
        <v>590</v>
      </c>
      <c r="H20" s="65">
        <v>510333.33</v>
      </c>
      <c r="I20" s="418">
        <v>45410</v>
      </c>
      <c r="J20" s="508"/>
      <c r="K20" s="497"/>
      <c r="L20" s="504"/>
      <c r="M20" s="505"/>
    </row>
    <row r="21" spans="2:13" ht="105" x14ac:dyDescent="0.25">
      <c r="B21" s="28">
        <v>2</v>
      </c>
      <c r="C21" s="427" t="s">
        <v>236</v>
      </c>
      <c r="D21" s="428" t="s">
        <v>210</v>
      </c>
      <c r="E21" s="48" t="s">
        <v>358</v>
      </c>
      <c r="F21" s="428" t="s">
        <v>19</v>
      </c>
      <c r="G21" s="48" t="s">
        <v>359</v>
      </c>
      <c r="H21" s="65">
        <v>24342.5</v>
      </c>
      <c r="I21" s="418">
        <v>45411</v>
      </c>
      <c r="J21" s="508"/>
      <c r="K21" s="497"/>
      <c r="L21" s="504"/>
      <c r="M21" s="505"/>
    </row>
    <row r="22" spans="2:13" ht="195" x14ac:dyDescent="0.25">
      <c r="B22" s="28">
        <v>3</v>
      </c>
      <c r="C22" s="427" t="s">
        <v>209</v>
      </c>
      <c r="D22" s="430" t="s">
        <v>210</v>
      </c>
      <c r="E22" s="48" t="s">
        <v>601</v>
      </c>
      <c r="F22" s="428" t="s">
        <v>19</v>
      </c>
      <c r="G22" s="48" t="s">
        <v>600</v>
      </c>
      <c r="H22" s="65">
        <v>19360.66</v>
      </c>
      <c r="I22" s="436">
        <v>45426</v>
      </c>
      <c r="J22" s="508"/>
      <c r="K22" s="497"/>
      <c r="L22" s="504"/>
      <c r="M22" s="505"/>
    </row>
    <row r="23" spans="2:13" ht="180" x14ac:dyDescent="0.25">
      <c r="B23" s="28">
        <v>4</v>
      </c>
      <c r="C23" s="427" t="s">
        <v>217</v>
      </c>
      <c r="D23" s="428" t="s">
        <v>210</v>
      </c>
      <c r="E23" s="48" t="s">
        <v>651</v>
      </c>
      <c r="F23" s="428" t="s">
        <v>19</v>
      </c>
      <c r="G23" s="48"/>
      <c r="H23" s="173">
        <v>23993.24</v>
      </c>
      <c r="I23" s="418">
        <v>45426</v>
      </c>
      <c r="J23" s="508"/>
      <c r="K23" s="497"/>
      <c r="L23" s="504"/>
      <c r="M23" s="505"/>
    </row>
    <row r="24" spans="2:13" ht="75" x14ac:dyDescent="0.25">
      <c r="B24" s="28">
        <v>5</v>
      </c>
      <c r="C24" s="427" t="s">
        <v>236</v>
      </c>
      <c r="D24" s="428" t="s">
        <v>210</v>
      </c>
      <c r="E24" s="48" t="s">
        <v>344</v>
      </c>
      <c r="F24" s="428" t="s">
        <v>19</v>
      </c>
      <c r="G24" s="48" t="s">
        <v>345</v>
      </c>
      <c r="H24" s="65">
        <v>1412.4</v>
      </c>
      <c r="I24" s="436">
        <v>45429</v>
      </c>
      <c r="J24" s="508"/>
      <c r="K24" s="497"/>
      <c r="L24" s="504"/>
      <c r="M24" s="505"/>
    </row>
    <row r="25" spans="2:13" ht="135" x14ac:dyDescent="0.25">
      <c r="B25" s="28">
        <v>6</v>
      </c>
      <c r="C25" s="427" t="s">
        <v>209</v>
      </c>
      <c r="D25" s="428" t="s">
        <v>210</v>
      </c>
      <c r="E25" s="48" t="s">
        <v>588</v>
      </c>
      <c r="F25" s="428" t="s">
        <v>19</v>
      </c>
      <c r="G25" s="48" t="s">
        <v>589</v>
      </c>
      <c r="H25" s="65">
        <v>2229166.67</v>
      </c>
      <c r="I25" s="436">
        <v>45440</v>
      </c>
      <c r="J25" s="508"/>
      <c r="K25" s="497"/>
      <c r="L25" s="504"/>
      <c r="M25" s="505"/>
    </row>
    <row r="26" spans="2:13" ht="60" x14ac:dyDescent="0.25">
      <c r="B26" s="28">
        <v>7</v>
      </c>
      <c r="C26" s="427" t="s">
        <v>83</v>
      </c>
      <c r="D26" s="428" t="s">
        <v>456</v>
      </c>
      <c r="E26" s="48" t="s">
        <v>454</v>
      </c>
      <c r="F26" s="428" t="s">
        <v>19</v>
      </c>
      <c r="G26" s="48" t="s">
        <v>455</v>
      </c>
      <c r="H26" s="65">
        <v>18489.599999999999</v>
      </c>
      <c r="I26" s="436">
        <v>45467</v>
      </c>
      <c r="J26" s="508"/>
      <c r="K26" s="497"/>
      <c r="L26" s="504"/>
      <c r="M26" s="505"/>
    </row>
    <row r="27" spans="2:13" ht="150" x14ac:dyDescent="0.25">
      <c r="B27" s="28">
        <v>8</v>
      </c>
      <c r="C27" s="427" t="s">
        <v>236</v>
      </c>
      <c r="D27" s="428" t="s">
        <v>210</v>
      </c>
      <c r="E27" s="48" t="s">
        <v>366</v>
      </c>
      <c r="F27" s="428" t="s">
        <v>19</v>
      </c>
      <c r="G27" s="48" t="s">
        <v>367</v>
      </c>
      <c r="H27" s="173">
        <v>573000</v>
      </c>
      <c r="I27" s="418">
        <v>45473</v>
      </c>
      <c r="J27" s="508"/>
      <c r="K27" s="497"/>
      <c r="L27" s="504"/>
      <c r="M27" s="505"/>
    </row>
    <row r="28" spans="2:13" ht="180.75" thickBot="1" x14ac:dyDescent="0.3">
      <c r="B28" s="28">
        <v>9</v>
      </c>
      <c r="C28" s="431" t="s">
        <v>236</v>
      </c>
      <c r="D28" s="432" t="s">
        <v>210</v>
      </c>
      <c r="E28" s="200" t="s">
        <v>364</v>
      </c>
      <c r="F28" s="432" t="s">
        <v>19</v>
      </c>
      <c r="G28" s="200" t="s">
        <v>365</v>
      </c>
      <c r="H28" s="54">
        <v>308160</v>
      </c>
      <c r="I28" s="419">
        <v>45473</v>
      </c>
      <c r="J28" s="509"/>
      <c r="K28" s="501"/>
      <c r="L28" s="506"/>
      <c r="M28" s="507"/>
    </row>
    <row r="29" spans="2:13" ht="20.100000000000001" customHeight="1" thickBot="1" x14ac:dyDescent="0.3">
      <c r="C29" s="710" t="s">
        <v>537</v>
      </c>
      <c r="D29" s="711"/>
      <c r="E29" s="711"/>
      <c r="F29" s="711"/>
      <c r="G29" s="711"/>
      <c r="H29" s="712">
        <f>SUM(H20:H28)</f>
        <v>3708258.4</v>
      </c>
      <c r="I29" s="713"/>
      <c r="J29" s="748" t="s">
        <v>537</v>
      </c>
      <c r="K29" s="749"/>
      <c r="L29" s="749"/>
      <c r="M29" s="348">
        <f>SUM(M20:M28)</f>
        <v>0</v>
      </c>
    </row>
    <row r="30" spans="2:13" ht="20.100000000000001" customHeight="1" thickBot="1" x14ac:dyDescent="0.3">
      <c r="C30" s="722" t="s">
        <v>539</v>
      </c>
      <c r="D30" s="723"/>
      <c r="E30" s="723"/>
      <c r="F30" s="723"/>
      <c r="G30" s="723"/>
      <c r="H30" s="723"/>
      <c r="I30" s="723"/>
      <c r="J30" s="723"/>
      <c r="K30" s="723"/>
      <c r="L30" s="723"/>
      <c r="M30" s="724"/>
    </row>
    <row r="31" spans="2:13" ht="20.100000000000001" customHeight="1" x14ac:dyDescent="0.25">
      <c r="C31" s="720" t="s">
        <v>11</v>
      </c>
      <c r="D31" s="718" t="s">
        <v>0</v>
      </c>
      <c r="E31" s="718" t="s">
        <v>12</v>
      </c>
      <c r="F31" s="718" t="s">
        <v>13</v>
      </c>
      <c r="G31" s="718" t="s">
        <v>14</v>
      </c>
      <c r="H31" s="718" t="s">
        <v>15</v>
      </c>
      <c r="I31" s="716" t="s">
        <v>31</v>
      </c>
      <c r="J31" s="728" t="s">
        <v>726</v>
      </c>
      <c r="K31" s="728"/>
      <c r="L31" s="729"/>
      <c r="M31" s="730"/>
    </row>
    <row r="32" spans="2:13" ht="30" x14ac:dyDescent="0.25">
      <c r="C32" s="721"/>
      <c r="D32" s="719"/>
      <c r="E32" s="719"/>
      <c r="F32" s="719"/>
      <c r="G32" s="719"/>
      <c r="H32" s="719"/>
      <c r="I32" s="717"/>
      <c r="J32" s="344" t="s">
        <v>723</v>
      </c>
      <c r="K32" s="344" t="s">
        <v>0</v>
      </c>
      <c r="L32" s="422" t="s">
        <v>724</v>
      </c>
      <c r="M32" s="342" t="s">
        <v>725</v>
      </c>
    </row>
    <row r="33" spans="2:13" ht="20.100000000000001" customHeight="1" x14ac:dyDescent="0.25">
      <c r="B33" s="775">
        <v>1</v>
      </c>
      <c r="C33" s="776" t="s">
        <v>48</v>
      </c>
      <c r="D33" s="779" t="s">
        <v>44</v>
      </c>
      <c r="E33" s="42" t="s">
        <v>58</v>
      </c>
      <c r="F33" s="777" t="s">
        <v>19</v>
      </c>
      <c r="G33" s="779" t="s">
        <v>59</v>
      </c>
      <c r="H33" s="778">
        <v>3000</v>
      </c>
      <c r="I33" s="708">
        <v>45444</v>
      </c>
      <c r="J33" s="801"/>
      <c r="K33" s="510"/>
      <c r="L33" s="800"/>
      <c r="M33" s="799"/>
    </row>
    <row r="34" spans="2:13" ht="20.100000000000001" customHeight="1" x14ac:dyDescent="0.25">
      <c r="B34" s="775"/>
      <c r="C34" s="776"/>
      <c r="D34" s="779"/>
      <c r="E34" s="42" t="s">
        <v>60</v>
      </c>
      <c r="F34" s="777"/>
      <c r="G34" s="779"/>
      <c r="H34" s="778"/>
      <c r="I34" s="708"/>
      <c r="J34" s="801"/>
      <c r="K34" s="510"/>
      <c r="L34" s="800"/>
      <c r="M34" s="799"/>
    </row>
    <row r="35" spans="2:13" ht="20.100000000000001" customHeight="1" x14ac:dyDescent="0.25">
      <c r="B35" s="775"/>
      <c r="C35" s="776"/>
      <c r="D35" s="779"/>
      <c r="E35" s="42" t="s">
        <v>61</v>
      </c>
      <c r="F35" s="777"/>
      <c r="G35" s="779"/>
      <c r="H35" s="778"/>
      <c r="I35" s="708"/>
      <c r="J35" s="801"/>
      <c r="K35" s="510"/>
      <c r="L35" s="800"/>
      <c r="M35" s="799"/>
    </row>
    <row r="36" spans="2:13" ht="20.100000000000001" customHeight="1" x14ac:dyDescent="0.25">
      <c r="B36" s="775"/>
      <c r="C36" s="776"/>
      <c r="D36" s="779"/>
      <c r="E36" s="42" t="s">
        <v>62</v>
      </c>
      <c r="F36" s="777"/>
      <c r="G36" s="779"/>
      <c r="H36" s="778"/>
      <c r="I36" s="708"/>
      <c r="J36" s="801"/>
      <c r="K36" s="510"/>
      <c r="L36" s="800"/>
      <c r="M36" s="799"/>
    </row>
    <row r="37" spans="2:13" ht="20.100000000000001" customHeight="1" x14ac:dyDescent="0.25">
      <c r="B37" s="775"/>
      <c r="C37" s="776"/>
      <c r="D37" s="779"/>
      <c r="E37" s="42" t="s">
        <v>63</v>
      </c>
      <c r="F37" s="777"/>
      <c r="G37" s="779"/>
      <c r="H37" s="778"/>
      <c r="I37" s="708"/>
      <c r="J37" s="801"/>
      <c r="K37" s="510"/>
      <c r="L37" s="800"/>
      <c r="M37" s="799"/>
    </row>
    <row r="38" spans="2:13" ht="120.75" thickBot="1" x14ac:dyDescent="0.3">
      <c r="B38" s="28">
        <v>2</v>
      </c>
      <c r="C38" s="439" t="s">
        <v>188</v>
      </c>
      <c r="D38" s="438" t="s">
        <v>185</v>
      </c>
      <c r="E38" s="438" t="s">
        <v>496</v>
      </c>
      <c r="F38" s="432" t="s">
        <v>19</v>
      </c>
      <c r="G38" s="43" t="s">
        <v>497</v>
      </c>
      <c r="H38" s="435">
        <v>150000</v>
      </c>
      <c r="I38" s="419">
        <v>45444</v>
      </c>
      <c r="J38" s="509"/>
      <c r="K38" s="501"/>
      <c r="L38" s="506"/>
      <c r="M38" s="507"/>
    </row>
    <row r="39" spans="2:13" ht="20.100000000000001" customHeight="1" thickBot="1" x14ac:dyDescent="0.3">
      <c r="C39" s="710" t="s">
        <v>540</v>
      </c>
      <c r="D39" s="711"/>
      <c r="E39" s="711"/>
      <c r="F39" s="711"/>
      <c r="G39" s="711"/>
      <c r="H39" s="712">
        <f>SUM(H33:H38)</f>
        <v>153000</v>
      </c>
      <c r="I39" s="713"/>
      <c r="J39" s="748" t="s">
        <v>730</v>
      </c>
      <c r="K39" s="749"/>
      <c r="L39" s="749"/>
      <c r="M39" s="348">
        <f>SUM(M33:M38)</f>
        <v>0</v>
      </c>
    </row>
    <row r="40" spans="2:13" ht="20.100000000000001" customHeight="1" thickBot="1" x14ac:dyDescent="0.3">
      <c r="C40" s="722" t="s">
        <v>510</v>
      </c>
      <c r="D40" s="723"/>
      <c r="E40" s="723"/>
      <c r="F40" s="723"/>
      <c r="G40" s="723"/>
      <c r="H40" s="723"/>
      <c r="I40" s="723"/>
      <c r="J40" s="723"/>
      <c r="K40" s="723"/>
      <c r="L40" s="723"/>
      <c r="M40" s="724"/>
    </row>
    <row r="41" spans="2:13" ht="20.100000000000001" customHeight="1" x14ac:dyDescent="0.25">
      <c r="C41" s="720" t="s">
        <v>11</v>
      </c>
      <c r="D41" s="718" t="s">
        <v>0</v>
      </c>
      <c r="E41" s="718" t="s">
        <v>12</v>
      </c>
      <c r="F41" s="718" t="s">
        <v>13</v>
      </c>
      <c r="G41" s="718" t="s">
        <v>14</v>
      </c>
      <c r="H41" s="718" t="s">
        <v>15</v>
      </c>
      <c r="I41" s="716" t="s">
        <v>31</v>
      </c>
      <c r="J41" s="728" t="s">
        <v>726</v>
      </c>
      <c r="K41" s="728"/>
      <c r="L41" s="729"/>
      <c r="M41" s="730"/>
    </row>
    <row r="42" spans="2:13" ht="30" x14ac:dyDescent="0.25">
      <c r="C42" s="721"/>
      <c r="D42" s="719"/>
      <c r="E42" s="719"/>
      <c r="F42" s="719"/>
      <c r="G42" s="719"/>
      <c r="H42" s="719"/>
      <c r="I42" s="717"/>
      <c r="J42" s="344" t="s">
        <v>723</v>
      </c>
      <c r="K42" s="344" t="s">
        <v>0</v>
      </c>
      <c r="L42" s="422" t="s">
        <v>724</v>
      </c>
      <c r="M42" s="342" t="s">
        <v>725</v>
      </c>
    </row>
    <row r="43" spans="2:13" ht="20.100000000000001" customHeight="1" x14ac:dyDescent="0.25">
      <c r="B43" s="775">
        <v>1</v>
      </c>
      <c r="C43" s="776" t="str">
        <f>Eletrodomésticos!B6</f>
        <v>Coordenadoria de Almoxarifado e Patrimônio</v>
      </c>
      <c r="D43" s="779" t="str">
        <f>Eletrodomésticos!C6</f>
        <v>23.0.000002879-7</v>
      </c>
      <c r="E43" s="72" t="str">
        <f>Eletrodomésticos!D6</f>
        <v>fragmentadora</v>
      </c>
      <c r="F43" s="49">
        <f>Eletrodomésticos!E6</f>
        <v>13</v>
      </c>
      <c r="G43" s="779" t="str">
        <f>Eletrodomésticos!F6</f>
        <v>Necessidade de troca ou disponibilização de novos eletrodomésticos e eletroeletrônicos em diversas unidades do Tribunal.
Algumas demandas por novos eletrodomésticos foram recebidas pela CAP e outros itens podem ser necessários para reposição de equipamentos já em uso no Tribunal em caso de defeito e inviabilidade de conserto.</v>
      </c>
      <c r="H43" s="784">
        <f>Eletrodomésticos!H6</f>
        <v>165217.59000000003</v>
      </c>
      <c r="I43" s="708">
        <f>Eletrodomésticos!I6</f>
        <v>45473</v>
      </c>
      <c r="J43" s="801"/>
      <c r="K43" s="510"/>
      <c r="L43" s="800"/>
      <c r="M43" s="799"/>
    </row>
    <row r="44" spans="2:13" ht="20.100000000000001" customHeight="1" x14ac:dyDescent="0.25">
      <c r="B44" s="775"/>
      <c r="C44" s="776"/>
      <c r="D44" s="779"/>
      <c r="E44" s="72" t="str">
        <f>Eletrodomésticos!D7</f>
        <v>climatizador</v>
      </c>
      <c r="F44" s="49">
        <f>Eletrodomésticos!E7</f>
        <v>2</v>
      </c>
      <c r="G44" s="779"/>
      <c r="H44" s="784"/>
      <c r="I44" s="708"/>
      <c r="J44" s="801"/>
      <c r="K44" s="510"/>
      <c r="L44" s="800"/>
      <c r="M44" s="799"/>
    </row>
    <row r="45" spans="2:13" ht="20.100000000000001" customHeight="1" x14ac:dyDescent="0.25">
      <c r="B45" s="775"/>
      <c r="C45" s="776"/>
      <c r="D45" s="779"/>
      <c r="E45" s="72" t="str">
        <f>Eletrodomésticos!D8</f>
        <v>frigobar</v>
      </c>
      <c r="F45" s="49">
        <f>Eletrodomésticos!E8</f>
        <v>6</v>
      </c>
      <c r="G45" s="779"/>
      <c r="H45" s="784"/>
      <c r="I45" s="708"/>
      <c r="J45" s="801"/>
      <c r="K45" s="510"/>
      <c r="L45" s="800"/>
      <c r="M45" s="799"/>
    </row>
    <row r="46" spans="2:13" ht="20.100000000000001" customHeight="1" x14ac:dyDescent="0.25">
      <c r="B46" s="775"/>
      <c r="C46" s="776"/>
      <c r="D46" s="779"/>
      <c r="E46" s="72" t="str">
        <f>Eletrodomésticos!D9</f>
        <v>geladeira 323L</v>
      </c>
      <c r="F46" s="49">
        <f>Eletrodomésticos!E9</f>
        <v>4</v>
      </c>
      <c r="G46" s="779"/>
      <c r="H46" s="784"/>
      <c r="I46" s="708"/>
      <c r="J46" s="801"/>
      <c r="K46" s="510"/>
      <c r="L46" s="800"/>
      <c r="M46" s="799"/>
    </row>
    <row r="47" spans="2:13" ht="20.100000000000001" customHeight="1" x14ac:dyDescent="0.25">
      <c r="B47" s="775"/>
      <c r="C47" s="776"/>
      <c r="D47" s="779"/>
      <c r="E47" s="72" t="str">
        <f>Eletrodomésticos!D10</f>
        <v>Micro-ondas 26 L</v>
      </c>
      <c r="F47" s="49">
        <f>Eletrodomésticos!E10</f>
        <v>4</v>
      </c>
      <c r="G47" s="779"/>
      <c r="H47" s="784"/>
      <c r="I47" s="708"/>
      <c r="J47" s="801"/>
      <c r="K47" s="510"/>
      <c r="L47" s="800"/>
      <c r="M47" s="799"/>
    </row>
    <row r="48" spans="2:13" ht="20.100000000000001" customHeight="1" x14ac:dyDescent="0.25">
      <c r="B48" s="775"/>
      <c r="C48" s="776"/>
      <c r="D48" s="779"/>
      <c r="E48" s="72" t="str">
        <f>Eletrodomésticos!D11</f>
        <v>Tv 55"</v>
      </c>
      <c r="F48" s="49">
        <f>Eletrodomésticos!E11</f>
        <v>5</v>
      </c>
      <c r="G48" s="779"/>
      <c r="H48" s="784"/>
      <c r="I48" s="708"/>
      <c r="J48" s="801"/>
      <c r="K48" s="510"/>
      <c r="L48" s="800"/>
      <c r="M48" s="799"/>
    </row>
    <row r="49" spans="2:13" ht="20.100000000000001" customHeight="1" x14ac:dyDescent="0.25">
      <c r="B49" s="775"/>
      <c r="C49" s="776"/>
      <c r="D49" s="779"/>
      <c r="E49" s="72" t="str">
        <f>Eletrodomésticos!D12</f>
        <v>Tv 65"</v>
      </c>
      <c r="F49" s="49">
        <f>Eletrodomésticos!E12</f>
        <v>5</v>
      </c>
      <c r="G49" s="779"/>
      <c r="H49" s="784"/>
      <c r="I49" s="708"/>
      <c r="J49" s="801"/>
      <c r="K49" s="510"/>
      <c r="L49" s="800"/>
      <c r="M49" s="799"/>
    </row>
    <row r="50" spans="2:13" ht="20.100000000000001" customHeight="1" x14ac:dyDescent="0.25">
      <c r="B50" s="775"/>
      <c r="C50" s="776"/>
      <c r="D50" s="779"/>
      <c r="E50" s="72" t="str">
        <f>Eletrodomésticos!D13</f>
        <v>Suporte para TV</v>
      </c>
      <c r="F50" s="49">
        <f>Eletrodomésticos!E13</f>
        <v>10</v>
      </c>
      <c r="G50" s="779"/>
      <c r="H50" s="784"/>
      <c r="I50" s="708"/>
      <c r="J50" s="801"/>
      <c r="K50" s="510"/>
      <c r="L50" s="800"/>
      <c r="M50" s="799"/>
    </row>
    <row r="51" spans="2:13" ht="20.100000000000001" customHeight="1" x14ac:dyDescent="0.25">
      <c r="B51" s="775"/>
      <c r="C51" s="776"/>
      <c r="D51" s="779"/>
      <c r="E51" s="72" t="str">
        <f>Eletrodomésticos!D14</f>
        <v>Purificador de água</v>
      </c>
      <c r="F51" s="49">
        <f>Eletrodomésticos!E14</f>
        <v>6</v>
      </c>
      <c r="G51" s="779"/>
      <c r="H51" s="784"/>
      <c r="I51" s="708"/>
      <c r="J51" s="801"/>
      <c r="K51" s="510"/>
      <c r="L51" s="800"/>
      <c r="M51" s="799"/>
    </row>
    <row r="52" spans="2:13" ht="20.100000000000001" customHeight="1" x14ac:dyDescent="0.25">
      <c r="B52" s="775"/>
      <c r="C52" s="776"/>
      <c r="D52" s="779"/>
      <c r="E52" s="72" t="e">
        <f>Eletrodomésticos!#REF!</f>
        <v>#REF!</v>
      </c>
      <c r="F52" s="49" t="e">
        <f>Eletrodomésticos!#REF!</f>
        <v>#REF!</v>
      </c>
      <c r="G52" s="779"/>
      <c r="H52" s="784"/>
      <c r="I52" s="708"/>
      <c r="J52" s="801"/>
      <c r="K52" s="510"/>
      <c r="L52" s="800"/>
      <c r="M52" s="799"/>
    </row>
    <row r="53" spans="2:13" ht="20.100000000000001" customHeight="1" x14ac:dyDescent="0.25">
      <c r="B53" s="775"/>
      <c r="C53" s="776"/>
      <c r="D53" s="779"/>
      <c r="E53" s="72" t="str">
        <f>Eletrodomésticos!D15</f>
        <v>Relógio digital de parede</v>
      </c>
      <c r="F53" s="49">
        <f>Eletrodomésticos!E15</f>
        <v>1</v>
      </c>
      <c r="G53" s="779"/>
      <c r="H53" s="784"/>
      <c r="I53" s="708"/>
      <c r="J53" s="801"/>
      <c r="K53" s="510"/>
      <c r="L53" s="800"/>
      <c r="M53" s="799"/>
    </row>
    <row r="54" spans="2:13" ht="20.100000000000001" customHeight="1" x14ac:dyDescent="0.25">
      <c r="B54" s="775"/>
      <c r="C54" s="776"/>
      <c r="D54" s="779"/>
      <c r="E54" s="72" t="str">
        <f>Eletrodomésticos!D16</f>
        <v>Bebedouro refrigerado</v>
      </c>
      <c r="F54" s="49">
        <f>Eletrodomésticos!E16</f>
        <v>1</v>
      </c>
      <c r="G54" s="779"/>
      <c r="H54" s="784"/>
      <c r="I54" s="708"/>
      <c r="J54" s="801"/>
      <c r="K54" s="510"/>
      <c r="L54" s="800"/>
      <c r="M54" s="799"/>
    </row>
    <row r="55" spans="2:13" ht="20.100000000000001" customHeight="1" x14ac:dyDescent="0.25">
      <c r="B55" s="775"/>
      <c r="C55" s="776"/>
      <c r="D55" s="779"/>
      <c r="E55" s="72" t="str">
        <f>Eletrodomésticos!D17</f>
        <v>TV 85"</v>
      </c>
      <c r="F55" s="49">
        <f>Eletrodomésticos!E17</f>
        <v>2</v>
      </c>
      <c r="G55" s="779"/>
      <c r="H55" s="784"/>
      <c r="I55" s="708"/>
      <c r="J55" s="801"/>
      <c r="K55" s="510"/>
      <c r="L55" s="800"/>
      <c r="M55" s="799"/>
    </row>
    <row r="56" spans="2:13" ht="20.100000000000001" customHeight="1" x14ac:dyDescent="0.25">
      <c r="B56" s="775"/>
      <c r="C56" s="776"/>
      <c r="D56" s="779"/>
      <c r="E56" s="72" t="str">
        <f>Eletrodomésticos!D18</f>
        <v>Suporte teto TV 85"</v>
      </c>
      <c r="F56" s="49">
        <f>Eletrodomésticos!E18</f>
        <v>2</v>
      </c>
      <c r="G56" s="779"/>
      <c r="H56" s="784"/>
      <c r="I56" s="708"/>
      <c r="J56" s="801"/>
      <c r="K56" s="510"/>
      <c r="L56" s="800"/>
      <c r="M56" s="799"/>
    </row>
    <row r="57" spans="2:13" ht="83.1" customHeight="1" x14ac:dyDescent="0.25">
      <c r="B57" s="775">
        <v>2</v>
      </c>
      <c r="C57" s="776" t="str">
        <f>Eletrodomésticos!B19</f>
        <v>Supervisão de Suporte e Infraestrutura de Tecnologia da Informação</v>
      </c>
      <c r="D57" s="777" t="str">
        <f>Eletrodomésticos!C19</f>
        <v>23.0.000002304-3</v>
      </c>
      <c r="E57" s="433" t="str">
        <f>Eletrodomésticos!D19</f>
        <v>Aspirador/soprador de pó</v>
      </c>
      <c r="F57" s="428">
        <f>Eletrodomésticos!E19</f>
        <v>1</v>
      </c>
      <c r="G57" s="782" t="str">
        <f>Eletrodomésticos!F19</f>
        <v>A aquisição dos produtos é para melhores resultados na manutenção, identificação e organização de diversos equipamentos e materiais de TI, como cabos de rede, telefones voip, swiths, painéis de rede e data center, microcomputadores e impressoras. Além de limpeza externa dos equipamentos que passam por manutenção em nosso laboratório de TI.</v>
      </c>
      <c r="H57" s="784">
        <f>Eletrodomésticos!H19</f>
        <v>1630.32</v>
      </c>
      <c r="I57" s="786">
        <f>Eletrodomésticos!I19</f>
        <v>45473</v>
      </c>
      <c r="J57" s="801"/>
      <c r="K57" s="510"/>
      <c r="L57" s="800"/>
      <c r="M57" s="799"/>
    </row>
    <row r="58" spans="2:13" ht="83.1" customHeight="1" thickBot="1" x14ac:dyDescent="0.3">
      <c r="B58" s="775"/>
      <c r="C58" s="780"/>
      <c r="D58" s="781"/>
      <c r="E58" s="71" t="str">
        <f>Eletrodomésticos!D20</f>
        <v>Parafusadeira 12V à bateria com carregador profissional</v>
      </c>
      <c r="F58" s="432">
        <f>Eletrodomésticos!E20</f>
        <v>1</v>
      </c>
      <c r="G58" s="783"/>
      <c r="H58" s="785"/>
      <c r="I58" s="787"/>
      <c r="J58" s="804"/>
      <c r="K58" s="511"/>
      <c r="L58" s="803"/>
      <c r="M58" s="802"/>
    </row>
    <row r="59" spans="2:13" ht="20.100000000000001" customHeight="1" thickBot="1" x14ac:dyDescent="0.3">
      <c r="C59" s="710" t="s">
        <v>543</v>
      </c>
      <c r="D59" s="711"/>
      <c r="E59" s="711"/>
      <c r="F59" s="711"/>
      <c r="G59" s="711"/>
      <c r="H59" s="712">
        <f>SUM(H43:H57)</f>
        <v>166847.91000000003</v>
      </c>
      <c r="I59" s="713"/>
      <c r="J59" s="748" t="s">
        <v>543</v>
      </c>
      <c r="K59" s="749"/>
      <c r="L59" s="749"/>
      <c r="M59" s="348">
        <f>SUM(M43:M58)</f>
        <v>0</v>
      </c>
    </row>
    <row r="60" spans="2:13" ht="20.100000000000001" customHeight="1" thickBot="1" x14ac:dyDescent="0.3">
      <c r="C60" s="722" t="s">
        <v>544</v>
      </c>
      <c r="D60" s="723"/>
      <c r="E60" s="723"/>
      <c r="F60" s="723"/>
      <c r="G60" s="723"/>
      <c r="H60" s="723"/>
      <c r="I60" s="723"/>
      <c r="J60" s="723"/>
      <c r="K60" s="723"/>
      <c r="L60" s="723"/>
      <c r="M60" s="724"/>
    </row>
    <row r="61" spans="2:13" ht="20.100000000000001" customHeight="1" x14ac:dyDescent="0.25">
      <c r="C61" s="720" t="s">
        <v>11</v>
      </c>
      <c r="D61" s="718" t="s">
        <v>0</v>
      </c>
      <c r="E61" s="718" t="s">
        <v>12</v>
      </c>
      <c r="F61" s="718" t="s">
        <v>13</v>
      </c>
      <c r="G61" s="718" t="s">
        <v>14</v>
      </c>
      <c r="H61" s="718" t="s">
        <v>15</v>
      </c>
      <c r="I61" s="716" t="s">
        <v>31</v>
      </c>
      <c r="J61" s="728" t="s">
        <v>726</v>
      </c>
      <c r="K61" s="728"/>
      <c r="L61" s="729"/>
      <c r="M61" s="730"/>
    </row>
    <row r="62" spans="2:13" ht="30" x14ac:dyDescent="0.25">
      <c r="C62" s="721"/>
      <c r="D62" s="719"/>
      <c r="E62" s="719"/>
      <c r="F62" s="719"/>
      <c r="G62" s="719"/>
      <c r="H62" s="719"/>
      <c r="I62" s="717"/>
      <c r="J62" s="344" t="s">
        <v>723</v>
      </c>
      <c r="K62" s="344" t="s">
        <v>0</v>
      </c>
      <c r="L62" s="422" t="s">
        <v>724</v>
      </c>
      <c r="M62" s="342" t="s">
        <v>725</v>
      </c>
    </row>
    <row r="63" spans="2:13" ht="105" x14ac:dyDescent="0.25">
      <c r="B63" s="28">
        <v>1</v>
      </c>
      <c r="C63" s="427" t="s">
        <v>481</v>
      </c>
      <c r="D63" s="430" t="s">
        <v>482</v>
      </c>
      <c r="E63" s="430" t="s">
        <v>489</v>
      </c>
      <c r="F63" s="428" t="s">
        <v>19</v>
      </c>
      <c r="G63" s="430" t="s">
        <v>490</v>
      </c>
      <c r="H63" s="434">
        <v>24610</v>
      </c>
      <c r="I63" s="436">
        <v>45437</v>
      </c>
      <c r="J63" s="508"/>
      <c r="K63" s="497"/>
      <c r="L63" s="504"/>
      <c r="M63" s="505"/>
    </row>
    <row r="64" spans="2:13" ht="270" x14ac:dyDescent="0.25">
      <c r="B64" s="28">
        <v>2</v>
      </c>
      <c r="C64" s="427" t="s">
        <v>481</v>
      </c>
      <c r="D64" s="430" t="s">
        <v>482</v>
      </c>
      <c r="E64" s="430" t="s">
        <v>491</v>
      </c>
      <c r="F64" s="428" t="s">
        <v>19</v>
      </c>
      <c r="G64" s="430" t="s">
        <v>492</v>
      </c>
      <c r="H64" s="434">
        <v>32100</v>
      </c>
      <c r="I64" s="436">
        <v>45443</v>
      </c>
      <c r="J64" s="508"/>
      <c r="K64" s="497"/>
      <c r="L64" s="504"/>
      <c r="M64" s="505"/>
    </row>
    <row r="65" spans="2:13" ht="75" x14ac:dyDescent="0.25">
      <c r="B65" s="28">
        <v>3</v>
      </c>
      <c r="C65" s="427" t="s">
        <v>130</v>
      </c>
      <c r="D65" s="428" t="s">
        <v>131</v>
      </c>
      <c r="E65" s="430" t="s">
        <v>132</v>
      </c>
      <c r="F65" s="428" t="s">
        <v>19</v>
      </c>
      <c r="G65" s="430" t="s">
        <v>133</v>
      </c>
      <c r="H65" s="434">
        <v>300</v>
      </c>
      <c r="I65" s="436">
        <v>45473</v>
      </c>
      <c r="J65" s="508"/>
      <c r="K65" s="497"/>
      <c r="L65" s="504"/>
      <c r="M65" s="505"/>
    </row>
    <row r="66" spans="2:13" ht="75.75" thickBot="1" x14ac:dyDescent="0.3">
      <c r="B66" s="28">
        <v>4</v>
      </c>
      <c r="C66" s="431" t="s">
        <v>130</v>
      </c>
      <c r="D66" s="432" t="s">
        <v>131</v>
      </c>
      <c r="E66" s="438" t="s">
        <v>134</v>
      </c>
      <c r="F66" s="432" t="s">
        <v>19</v>
      </c>
      <c r="G66" s="438" t="s">
        <v>135</v>
      </c>
      <c r="H66" s="435">
        <v>300</v>
      </c>
      <c r="I66" s="437">
        <v>45473</v>
      </c>
      <c r="J66" s="509"/>
      <c r="K66" s="501"/>
      <c r="L66" s="506"/>
      <c r="M66" s="507"/>
    </row>
    <row r="67" spans="2:13" ht="20.100000000000001" customHeight="1" thickBot="1" x14ac:dyDescent="0.3">
      <c r="C67" s="710" t="s">
        <v>545</v>
      </c>
      <c r="D67" s="711"/>
      <c r="E67" s="711"/>
      <c r="F67" s="711"/>
      <c r="G67" s="711"/>
      <c r="H67" s="712">
        <f>SUM(H63:H66)</f>
        <v>57310</v>
      </c>
      <c r="I67" s="713"/>
      <c r="J67" s="748" t="s">
        <v>545</v>
      </c>
      <c r="K67" s="749"/>
      <c r="L67" s="749"/>
      <c r="M67" s="348">
        <f>SUM(M63:M66)</f>
        <v>0</v>
      </c>
    </row>
    <row r="68" spans="2:13" ht="20.100000000000001" customHeight="1" thickBot="1" x14ac:dyDescent="0.3">
      <c r="C68" s="722" t="s">
        <v>512</v>
      </c>
      <c r="D68" s="723"/>
      <c r="E68" s="723"/>
      <c r="F68" s="723"/>
      <c r="G68" s="723"/>
      <c r="H68" s="723"/>
      <c r="I68" s="723"/>
      <c r="J68" s="723"/>
      <c r="K68" s="723"/>
      <c r="L68" s="723"/>
      <c r="M68" s="724"/>
    </row>
    <row r="69" spans="2:13" ht="20.100000000000001" customHeight="1" x14ac:dyDescent="0.25">
      <c r="C69" s="720" t="s">
        <v>11</v>
      </c>
      <c r="D69" s="718" t="s">
        <v>0</v>
      </c>
      <c r="E69" s="718" t="s">
        <v>12</v>
      </c>
      <c r="F69" s="718" t="s">
        <v>13</v>
      </c>
      <c r="G69" s="718" t="s">
        <v>14</v>
      </c>
      <c r="H69" s="718" t="s">
        <v>15</v>
      </c>
      <c r="I69" s="716" t="s">
        <v>31</v>
      </c>
      <c r="J69" s="728" t="s">
        <v>726</v>
      </c>
      <c r="K69" s="728"/>
      <c r="L69" s="729"/>
      <c r="M69" s="730"/>
    </row>
    <row r="70" spans="2:13" ht="30" x14ac:dyDescent="0.25">
      <c r="C70" s="721"/>
      <c r="D70" s="719"/>
      <c r="E70" s="719"/>
      <c r="F70" s="719"/>
      <c r="G70" s="719"/>
      <c r="H70" s="719"/>
      <c r="I70" s="717"/>
      <c r="J70" s="344" t="s">
        <v>723</v>
      </c>
      <c r="K70" s="344" t="s">
        <v>0</v>
      </c>
      <c r="L70" s="422" t="s">
        <v>724</v>
      </c>
      <c r="M70" s="342" t="s">
        <v>725</v>
      </c>
    </row>
    <row r="71" spans="2:13" ht="90" x14ac:dyDescent="0.25">
      <c r="B71" s="28">
        <v>1</v>
      </c>
      <c r="C71" s="427" t="s">
        <v>48</v>
      </c>
      <c r="D71" s="428" t="s">
        <v>428</v>
      </c>
      <c r="E71" s="430" t="s">
        <v>472</v>
      </c>
      <c r="F71" s="428" t="s">
        <v>19</v>
      </c>
      <c r="G71" s="430" t="s">
        <v>473</v>
      </c>
      <c r="H71" s="61">
        <v>300000</v>
      </c>
      <c r="I71" s="436">
        <v>45413</v>
      </c>
      <c r="J71" s="508"/>
      <c r="K71" s="497"/>
      <c r="L71" s="504"/>
      <c r="M71" s="505"/>
    </row>
    <row r="72" spans="2:13" ht="75" x14ac:dyDescent="0.25">
      <c r="B72" s="28">
        <v>2</v>
      </c>
      <c r="C72" s="427" t="s">
        <v>3</v>
      </c>
      <c r="D72" s="428" t="s">
        <v>2</v>
      </c>
      <c r="E72" s="430" t="s">
        <v>24</v>
      </c>
      <c r="F72" s="428" t="s">
        <v>25</v>
      </c>
      <c r="G72" s="430" t="s">
        <v>26</v>
      </c>
      <c r="H72" s="434">
        <v>500</v>
      </c>
      <c r="I72" s="418">
        <v>45444</v>
      </c>
      <c r="J72" s="508"/>
      <c r="K72" s="497"/>
      <c r="L72" s="504"/>
      <c r="M72" s="505"/>
    </row>
    <row r="73" spans="2:13" ht="135.75" thickBot="1" x14ac:dyDescent="0.3">
      <c r="B73" s="28">
        <v>3</v>
      </c>
      <c r="C73" s="431" t="s">
        <v>188</v>
      </c>
      <c r="D73" s="432" t="s">
        <v>185</v>
      </c>
      <c r="E73" s="438" t="s">
        <v>186</v>
      </c>
      <c r="F73" s="432" t="s">
        <v>19</v>
      </c>
      <c r="G73" s="438" t="s">
        <v>187</v>
      </c>
      <c r="H73" s="435">
        <v>50000</v>
      </c>
      <c r="I73" s="419">
        <v>45444</v>
      </c>
      <c r="J73" s="509"/>
      <c r="K73" s="501"/>
      <c r="L73" s="506"/>
      <c r="M73" s="507"/>
    </row>
    <row r="74" spans="2:13" ht="20.100000000000001" customHeight="1" thickBot="1" x14ac:dyDescent="0.3">
      <c r="C74" s="710" t="s">
        <v>548</v>
      </c>
      <c r="D74" s="711"/>
      <c r="E74" s="711"/>
      <c r="F74" s="711"/>
      <c r="G74" s="711"/>
      <c r="H74" s="712">
        <f>SUM(H71:H73)</f>
        <v>350500</v>
      </c>
      <c r="I74" s="713"/>
      <c r="J74" s="748" t="s">
        <v>548</v>
      </c>
      <c r="K74" s="749"/>
      <c r="L74" s="749"/>
      <c r="M74" s="348">
        <f>SUM(M71:M73)</f>
        <v>0</v>
      </c>
    </row>
    <row r="75" spans="2:13" ht="20.100000000000001" customHeight="1" thickBot="1" x14ac:dyDescent="0.3">
      <c r="C75" s="722" t="s">
        <v>513</v>
      </c>
      <c r="D75" s="723"/>
      <c r="E75" s="723"/>
      <c r="F75" s="723"/>
      <c r="G75" s="723"/>
      <c r="H75" s="723"/>
      <c r="I75" s="723"/>
      <c r="J75" s="723"/>
      <c r="K75" s="723"/>
      <c r="L75" s="723"/>
      <c r="M75" s="724"/>
    </row>
    <row r="76" spans="2:13" ht="20.100000000000001" customHeight="1" x14ac:dyDescent="0.25">
      <c r="C76" s="720" t="s">
        <v>11</v>
      </c>
      <c r="D76" s="718" t="s">
        <v>0</v>
      </c>
      <c r="E76" s="718" t="s">
        <v>12</v>
      </c>
      <c r="F76" s="718" t="s">
        <v>13</v>
      </c>
      <c r="G76" s="718" t="s">
        <v>14</v>
      </c>
      <c r="H76" s="718" t="s">
        <v>15</v>
      </c>
      <c r="I76" s="716" t="s">
        <v>31</v>
      </c>
      <c r="J76" s="728" t="s">
        <v>726</v>
      </c>
      <c r="K76" s="728"/>
      <c r="L76" s="729"/>
      <c r="M76" s="730"/>
    </row>
    <row r="77" spans="2:13" ht="30" x14ac:dyDescent="0.25">
      <c r="C77" s="721"/>
      <c r="D77" s="719"/>
      <c r="E77" s="719"/>
      <c r="F77" s="719"/>
      <c r="G77" s="719"/>
      <c r="H77" s="719"/>
      <c r="I77" s="717"/>
      <c r="J77" s="344" t="s">
        <v>723</v>
      </c>
      <c r="K77" s="344" t="s">
        <v>0</v>
      </c>
      <c r="L77" s="422" t="s">
        <v>724</v>
      </c>
      <c r="M77" s="342" t="s">
        <v>725</v>
      </c>
    </row>
    <row r="78" spans="2:13" ht="120" x14ac:dyDescent="0.25">
      <c r="B78" s="28">
        <v>1</v>
      </c>
      <c r="C78" s="427" t="s">
        <v>5</v>
      </c>
      <c r="D78" s="428" t="s">
        <v>4</v>
      </c>
      <c r="E78" s="430" t="s">
        <v>74</v>
      </c>
      <c r="F78" s="430">
        <v>11</v>
      </c>
      <c r="G78" s="430" t="s">
        <v>73</v>
      </c>
      <c r="H78" s="434">
        <v>5040.8599999999997</v>
      </c>
      <c r="I78" s="436">
        <v>45383</v>
      </c>
      <c r="J78" s="508"/>
      <c r="K78" s="497"/>
      <c r="L78" s="504"/>
      <c r="M78" s="505"/>
    </row>
    <row r="79" spans="2:13" ht="120" x14ac:dyDescent="0.25">
      <c r="B79" s="28">
        <v>2</v>
      </c>
      <c r="C79" s="427" t="s">
        <v>5</v>
      </c>
      <c r="D79" s="428" t="s">
        <v>4</v>
      </c>
      <c r="E79" s="430" t="s">
        <v>75</v>
      </c>
      <c r="F79" s="430">
        <v>20</v>
      </c>
      <c r="G79" s="430" t="s">
        <v>73</v>
      </c>
      <c r="H79" s="434">
        <v>3124.5</v>
      </c>
      <c r="I79" s="436">
        <v>45383</v>
      </c>
      <c r="J79" s="508"/>
      <c r="K79" s="497"/>
      <c r="L79" s="504"/>
      <c r="M79" s="505"/>
    </row>
    <row r="80" spans="2:13" ht="120" x14ac:dyDescent="0.25">
      <c r="B80" s="28">
        <v>3</v>
      </c>
      <c r="C80" s="427" t="s">
        <v>5</v>
      </c>
      <c r="D80" s="428" t="s">
        <v>4</v>
      </c>
      <c r="E80" s="430" t="s">
        <v>76</v>
      </c>
      <c r="F80" s="430">
        <v>10</v>
      </c>
      <c r="G80" s="430" t="s">
        <v>73</v>
      </c>
      <c r="H80" s="434">
        <v>1770.55</v>
      </c>
      <c r="I80" s="436">
        <v>45383</v>
      </c>
      <c r="J80" s="508"/>
      <c r="K80" s="497"/>
      <c r="L80" s="504"/>
      <c r="M80" s="505"/>
    </row>
    <row r="81" spans="2:13" ht="45" x14ac:dyDescent="0.25">
      <c r="B81" s="28">
        <v>4</v>
      </c>
      <c r="C81" s="427" t="s">
        <v>48</v>
      </c>
      <c r="D81" s="430" t="s">
        <v>44</v>
      </c>
      <c r="E81" s="430" t="s">
        <v>55</v>
      </c>
      <c r="F81" s="428">
        <v>1</v>
      </c>
      <c r="G81" s="430" t="s">
        <v>50</v>
      </c>
      <c r="H81" s="434">
        <v>6000</v>
      </c>
      <c r="I81" s="418">
        <v>45444</v>
      </c>
      <c r="J81" s="508"/>
      <c r="K81" s="497"/>
      <c r="L81" s="504"/>
      <c r="M81" s="505"/>
    </row>
    <row r="82" spans="2:13" ht="45" x14ac:dyDescent="0.25">
      <c r="B82" s="28">
        <v>5</v>
      </c>
      <c r="C82" s="427" t="s">
        <v>48</v>
      </c>
      <c r="D82" s="430" t="s">
        <v>44</v>
      </c>
      <c r="E82" s="430" t="s">
        <v>57</v>
      </c>
      <c r="F82" s="428">
        <v>1</v>
      </c>
      <c r="G82" s="430" t="s">
        <v>50</v>
      </c>
      <c r="H82" s="434">
        <v>2000</v>
      </c>
      <c r="I82" s="418">
        <v>45444</v>
      </c>
      <c r="J82" s="508"/>
      <c r="K82" s="497"/>
      <c r="L82" s="504"/>
      <c r="M82" s="505"/>
    </row>
    <row r="83" spans="2:13" ht="30" x14ac:dyDescent="0.25">
      <c r="B83" s="28">
        <v>6</v>
      </c>
      <c r="C83" s="427" t="s">
        <v>178</v>
      </c>
      <c r="D83" s="428" t="s">
        <v>179</v>
      </c>
      <c r="E83" s="430" t="s">
        <v>180</v>
      </c>
      <c r="F83" s="428">
        <v>1</v>
      </c>
      <c r="G83" s="428" t="s">
        <v>181</v>
      </c>
      <c r="H83" s="434">
        <v>90</v>
      </c>
      <c r="I83" s="418">
        <v>45444</v>
      </c>
      <c r="J83" s="508"/>
      <c r="K83" s="497"/>
      <c r="L83" s="504"/>
      <c r="M83" s="505"/>
    </row>
    <row r="84" spans="2:13" ht="30" x14ac:dyDescent="0.25">
      <c r="B84" s="28">
        <v>7</v>
      </c>
      <c r="C84" s="427" t="s">
        <v>178</v>
      </c>
      <c r="D84" s="428" t="s">
        <v>179</v>
      </c>
      <c r="E84" s="430" t="s">
        <v>182</v>
      </c>
      <c r="F84" s="428">
        <v>2</v>
      </c>
      <c r="G84" s="430" t="s">
        <v>183</v>
      </c>
      <c r="H84" s="434">
        <v>400</v>
      </c>
      <c r="I84" s="418">
        <v>45444</v>
      </c>
      <c r="J84" s="508"/>
      <c r="K84" s="497"/>
      <c r="L84" s="504"/>
      <c r="M84" s="505"/>
    </row>
    <row r="85" spans="2:13" ht="30" x14ac:dyDescent="0.25">
      <c r="B85" s="28">
        <v>8</v>
      </c>
      <c r="C85" s="427" t="s">
        <v>178</v>
      </c>
      <c r="D85" s="428" t="s">
        <v>179</v>
      </c>
      <c r="E85" s="430" t="s">
        <v>184</v>
      </c>
      <c r="F85" s="428">
        <v>2</v>
      </c>
      <c r="G85" s="428" t="s">
        <v>181</v>
      </c>
      <c r="H85" s="434">
        <v>300</v>
      </c>
      <c r="I85" s="418">
        <v>45444</v>
      </c>
      <c r="J85" s="508"/>
      <c r="K85" s="497"/>
      <c r="L85" s="504"/>
      <c r="M85" s="505"/>
    </row>
    <row r="86" spans="2:13" ht="165" customHeight="1" x14ac:dyDescent="0.25">
      <c r="B86" s="775">
        <v>9</v>
      </c>
      <c r="C86" s="776" t="s">
        <v>209</v>
      </c>
      <c r="D86" s="779" t="s">
        <v>210</v>
      </c>
      <c r="E86" s="59" t="s">
        <v>244</v>
      </c>
      <c r="F86" s="60">
        <v>5</v>
      </c>
      <c r="G86" s="782" t="s">
        <v>247</v>
      </c>
      <c r="H86" s="784">
        <v>26260.15</v>
      </c>
      <c r="I86" s="786">
        <v>45444</v>
      </c>
      <c r="J86" s="801"/>
      <c r="K86" s="510"/>
      <c r="L86" s="800"/>
      <c r="M86" s="799"/>
    </row>
    <row r="87" spans="2:13" x14ac:dyDescent="0.25">
      <c r="B87" s="775"/>
      <c r="C87" s="776"/>
      <c r="D87" s="779"/>
      <c r="E87" s="60" t="s">
        <v>245</v>
      </c>
      <c r="F87" s="60">
        <v>3</v>
      </c>
      <c r="G87" s="782"/>
      <c r="H87" s="784"/>
      <c r="I87" s="786"/>
      <c r="J87" s="801"/>
      <c r="K87" s="510"/>
      <c r="L87" s="800"/>
      <c r="M87" s="799"/>
    </row>
    <row r="88" spans="2:13" x14ac:dyDescent="0.25">
      <c r="B88" s="775"/>
      <c r="C88" s="776"/>
      <c r="D88" s="779"/>
      <c r="E88" s="59" t="s">
        <v>246</v>
      </c>
      <c r="F88" s="60">
        <v>2</v>
      </c>
      <c r="G88" s="782"/>
      <c r="H88" s="784"/>
      <c r="I88" s="786"/>
      <c r="J88" s="801"/>
      <c r="K88" s="510"/>
      <c r="L88" s="800"/>
      <c r="M88" s="799"/>
    </row>
    <row r="89" spans="2:13" x14ac:dyDescent="0.25">
      <c r="B89" s="775"/>
      <c r="C89" s="776"/>
      <c r="D89" s="779"/>
      <c r="E89" s="60" t="s">
        <v>252</v>
      </c>
      <c r="F89" s="60">
        <v>10</v>
      </c>
      <c r="G89" s="782"/>
      <c r="H89" s="784"/>
      <c r="I89" s="786"/>
      <c r="J89" s="801"/>
      <c r="K89" s="510"/>
      <c r="L89" s="800"/>
      <c r="M89" s="799"/>
    </row>
    <row r="90" spans="2:13" x14ac:dyDescent="0.25">
      <c r="B90" s="775"/>
      <c r="C90" s="776"/>
      <c r="D90" s="779"/>
      <c r="E90" s="59" t="s">
        <v>253</v>
      </c>
      <c r="F90" s="60">
        <v>12</v>
      </c>
      <c r="G90" s="782"/>
      <c r="H90" s="784"/>
      <c r="I90" s="786"/>
      <c r="J90" s="801"/>
      <c r="K90" s="510"/>
      <c r="L90" s="800"/>
      <c r="M90" s="799"/>
    </row>
    <row r="91" spans="2:13" x14ac:dyDescent="0.25">
      <c r="B91" s="775"/>
      <c r="C91" s="776"/>
      <c r="D91" s="779"/>
      <c r="E91" s="59" t="s">
        <v>254</v>
      </c>
      <c r="F91" s="60">
        <v>60</v>
      </c>
      <c r="G91" s="782"/>
      <c r="H91" s="784"/>
      <c r="I91" s="786"/>
      <c r="J91" s="801"/>
      <c r="K91" s="510"/>
      <c r="L91" s="800"/>
      <c r="M91" s="799"/>
    </row>
    <row r="92" spans="2:13" x14ac:dyDescent="0.25">
      <c r="B92" s="775"/>
      <c r="C92" s="776"/>
      <c r="D92" s="779"/>
      <c r="E92" s="59" t="s">
        <v>255</v>
      </c>
      <c r="F92" s="60">
        <v>400</v>
      </c>
      <c r="G92" s="782"/>
      <c r="H92" s="784"/>
      <c r="I92" s="786"/>
      <c r="J92" s="801"/>
      <c r="K92" s="510"/>
      <c r="L92" s="800"/>
      <c r="M92" s="799"/>
    </row>
    <row r="93" spans="2:13" x14ac:dyDescent="0.25">
      <c r="B93" s="775"/>
      <c r="C93" s="776"/>
      <c r="D93" s="779"/>
      <c r="E93" s="60" t="s">
        <v>255</v>
      </c>
      <c r="F93" s="60">
        <v>400</v>
      </c>
      <c r="G93" s="782"/>
      <c r="H93" s="784"/>
      <c r="I93" s="786"/>
      <c r="J93" s="801"/>
      <c r="K93" s="510"/>
      <c r="L93" s="800"/>
      <c r="M93" s="799"/>
    </row>
    <row r="94" spans="2:13" ht="30" x14ac:dyDescent="0.25">
      <c r="B94" s="775"/>
      <c r="C94" s="776"/>
      <c r="D94" s="779"/>
      <c r="E94" s="59" t="s">
        <v>256</v>
      </c>
      <c r="F94" s="60">
        <v>100</v>
      </c>
      <c r="G94" s="782"/>
      <c r="H94" s="784"/>
      <c r="I94" s="786"/>
      <c r="J94" s="801"/>
      <c r="K94" s="510"/>
      <c r="L94" s="800"/>
      <c r="M94" s="799"/>
    </row>
    <row r="95" spans="2:13" x14ac:dyDescent="0.25">
      <c r="B95" s="775"/>
      <c r="C95" s="776"/>
      <c r="D95" s="779"/>
      <c r="E95" s="59" t="s">
        <v>257</v>
      </c>
      <c r="F95" s="60">
        <v>6</v>
      </c>
      <c r="G95" s="782"/>
      <c r="H95" s="784"/>
      <c r="I95" s="786"/>
      <c r="J95" s="801"/>
      <c r="K95" s="510"/>
      <c r="L95" s="800"/>
      <c r="M95" s="799"/>
    </row>
    <row r="96" spans="2:13" x14ac:dyDescent="0.25">
      <c r="B96" s="775"/>
      <c r="C96" s="776"/>
      <c r="D96" s="779"/>
      <c r="E96" s="59" t="s">
        <v>258</v>
      </c>
      <c r="F96" s="60">
        <v>1</v>
      </c>
      <c r="G96" s="782"/>
      <c r="H96" s="784"/>
      <c r="I96" s="786"/>
      <c r="J96" s="801"/>
      <c r="K96" s="510"/>
      <c r="L96" s="800"/>
      <c r="M96" s="799"/>
    </row>
    <row r="97" spans="2:13" x14ac:dyDescent="0.25">
      <c r="B97" s="775"/>
      <c r="C97" s="776"/>
      <c r="D97" s="779"/>
      <c r="E97" s="60" t="s">
        <v>259</v>
      </c>
      <c r="F97" s="60">
        <v>5</v>
      </c>
      <c r="G97" s="782"/>
      <c r="H97" s="784"/>
      <c r="I97" s="786"/>
      <c r="J97" s="801"/>
      <c r="K97" s="510"/>
      <c r="L97" s="800"/>
      <c r="M97" s="799"/>
    </row>
    <row r="98" spans="2:13" x14ac:dyDescent="0.25">
      <c r="B98" s="775"/>
      <c r="C98" s="776"/>
      <c r="D98" s="779"/>
      <c r="E98" s="59" t="s">
        <v>260</v>
      </c>
      <c r="F98" s="60">
        <v>10</v>
      </c>
      <c r="G98" s="782"/>
      <c r="H98" s="784"/>
      <c r="I98" s="786"/>
      <c r="J98" s="801"/>
      <c r="K98" s="510"/>
      <c r="L98" s="800"/>
      <c r="M98" s="799"/>
    </row>
    <row r="99" spans="2:13" x14ac:dyDescent="0.25">
      <c r="B99" s="775"/>
      <c r="C99" s="776"/>
      <c r="D99" s="779"/>
      <c r="E99" s="59" t="s">
        <v>260</v>
      </c>
      <c r="F99" s="60">
        <v>5</v>
      </c>
      <c r="G99" s="782"/>
      <c r="H99" s="784"/>
      <c r="I99" s="786"/>
      <c r="J99" s="801"/>
      <c r="K99" s="510"/>
      <c r="L99" s="800"/>
      <c r="M99" s="799"/>
    </row>
    <row r="100" spans="2:13" x14ac:dyDescent="0.25">
      <c r="B100" s="775"/>
      <c r="C100" s="776"/>
      <c r="D100" s="779"/>
      <c r="E100" s="59" t="s">
        <v>261</v>
      </c>
      <c r="F100" s="60">
        <v>2</v>
      </c>
      <c r="G100" s="782"/>
      <c r="H100" s="784"/>
      <c r="I100" s="786"/>
      <c r="J100" s="801"/>
      <c r="K100" s="510"/>
      <c r="L100" s="800"/>
      <c r="M100" s="799"/>
    </row>
    <row r="101" spans="2:13" x14ac:dyDescent="0.25">
      <c r="B101" s="775"/>
      <c r="C101" s="776"/>
      <c r="D101" s="779"/>
      <c r="E101" s="59" t="s">
        <v>262</v>
      </c>
      <c r="F101" s="60">
        <v>6</v>
      </c>
      <c r="G101" s="782"/>
      <c r="H101" s="784"/>
      <c r="I101" s="786"/>
      <c r="J101" s="801"/>
      <c r="K101" s="510"/>
      <c r="L101" s="800"/>
      <c r="M101" s="799"/>
    </row>
    <row r="102" spans="2:13" ht="45" customHeight="1" thickBot="1" x14ac:dyDescent="0.3">
      <c r="B102" s="775"/>
      <c r="C102" s="780"/>
      <c r="D102" s="788"/>
      <c r="E102" s="71" t="s">
        <v>263</v>
      </c>
      <c r="F102" s="73">
        <v>4</v>
      </c>
      <c r="G102" s="783"/>
      <c r="H102" s="785"/>
      <c r="I102" s="787"/>
      <c r="J102" s="804"/>
      <c r="K102" s="511"/>
      <c r="L102" s="803"/>
      <c r="M102" s="802"/>
    </row>
    <row r="103" spans="2:13" ht="21.75" thickBot="1" x14ac:dyDescent="0.3">
      <c r="C103" s="710" t="s">
        <v>549</v>
      </c>
      <c r="D103" s="711"/>
      <c r="E103" s="711"/>
      <c r="F103" s="711"/>
      <c r="G103" s="711"/>
      <c r="H103" s="712">
        <f>SUM(H78:H102)</f>
        <v>44986.06</v>
      </c>
      <c r="I103" s="713"/>
      <c r="J103" s="748" t="s">
        <v>729</v>
      </c>
      <c r="K103" s="749"/>
      <c r="L103" s="749"/>
      <c r="M103" s="348">
        <f>SUM(M78:M102)</f>
        <v>0</v>
      </c>
    </row>
    <row r="104" spans="2:13" ht="21" thickBot="1" x14ac:dyDescent="0.3">
      <c r="C104" s="722" t="s">
        <v>514</v>
      </c>
      <c r="D104" s="723"/>
      <c r="E104" s="723"/>
      <c r="F104" s="723"/>
      <c r="G104" s="723"/>
      <c r="H104" s="723"/>
      <c r="I104" s="723"/>
      <c r="J104" s="723"/>
      <c r="K104" s="723"/>
      <c r="L104" s="723"/>
      <c r="M104" s="724"/>
    </row>
    <row r="105" spans="2:13" x14ac:dyDescent="0.25">
      <c r="C105" s="720" t="s">
        <v>11</v>
      </c>
      <c r="D105" s="718" t="s">
        <v>0</v>
      </c>
      <c r="E105" s="718" t="s">
        <v>12</v>
      </c>
      <c r="F105" s="718" t="s">
        <v>13</v>
      </c>
      <c r="G105" s="718" t="s">
        <v>14</v>
      </c>
      <c r="H105" s="718" t="s">
        <v>15</v>
      </c>
      <c r="I105" s="716" t="s">
        <v>31</v>
      </c>
      <c r="J105" s="728" t="s">
        <v>726</v>
      </c>
      <c r="K105" s="728"/>
      <c r="L105" s="729"/>
      <c r="M105" s="730"/>
    </row>
    <row r="106" spans="2:13" ht="30" x14ac:dyDescent="0.25">
      <c r="C106" s="721"/>
      <c r="D106" s="719"/>
      <c r="E106" s="719"/>
      <c r="F106" s="719"/>
      <c r="G106" s="719"/>
      <c r="H106" s="719"/>
      <c r="I106" s="717"/>
      <c r="J106" s="344" t="s">
        <v>723</v>
      </c>
      <c r="K106" s="344" t="s">
        <v>0</v>
      </c>
      <c r="L106" s="422" t="s">
        <v>724</v>
      </c>
      <c r="M106" s="342" t="s">
        <v>725</v>
      </c>
    </row>
    <row r="107" spans="2:13" ht="60.75" thickBot="1" x14ac:dyDescent="0.3">
      <c r="B107" s="28">
        <v>1</v>
      </c>
      <c r="C107" s="431" t="s">
        <v>3</v>
      </c>
      <c r="D107" s="432" t="s">
        <v>2</v>
      </c>
      <c r="E107" s="438" t="s">
        <v>18</v>
      </c>
      <c r="F107" s="432" t="s">
        <v>19</v>
      </c>
      <c r="G107" s="438" t="s">
        <v>20</v>
      </c>
      <c r="H107" s="435">
        <v>40000</v>
      </c>
      <c r="I107" s="437">
        <v>45444</v>
      </c>
      <c r="J107" s="509"/>
      <c r="K107" s="501"/>
      <c r="L107" s="506"/>
      <c r="M107" s="507"/>
    </row>
    <row r="108" spans="2:13" ht="21.75" thickBot="1" x14ac:dyDescent="0.3">
      <c r="C108" s="771" t="s">
        <v>550</v>
      </c>
      <c r="D108" s="772"/>
      <c r="E108" s="772"/>
      <c r="F108" s="772"/>
      <c r="G108" s="772"/>
      <c r="H108" s="773">
        <f>SUM(H107)</f>
        <v>40000</v>
      </c>
      <c r="I108" s="774"/>
      <c r="J108" s="748" t="s">
        <v>550</v>
      </c>
      <c r="K108" s="749"/>
      <c r="L108" s="749"/>
      <c r="M108" s="348">
        <f>SUM(M107)</f>
        <v>0</v>
      </c>
    </row>
    <row r="109" spans="2:13" ht="21" thickBot="1" x14ac:dyDescent="0.3">
      <c r="C109" s="722" t="s">
        <v>551</v>
      </c>
      <c r="D109" s="723"/>
      <c r="E109" s="723"/>
      <c r="F109" s="723"/>
      <c r="G109" s="723"/>
      <c r="H109" s="723"/>
      <c r="I109" s="723"/>
      <c r="J109" s="723"/>
      <c r="K109" s="723"/>
      <c r="L109" s="723"/>
      <c r="M109" s="724"/>
    </row>
    <row r="110" spans="2:13" x14ac:dyDescent="0.25">
      <c r="C110" s="720" t="s">
        <v>11</v>
      </c>
      <c r="D110" s="718" t="s">
        <v>0</v>
      </c>
      <c r="E110" s="718" t="s">
        <v>12</v>
      </c>
      <c r="F110" s="718" t="s">
        <v>13</v>
      </c>
      <c r="G110" s="718" t="s">
        <v>14</v>
      </c>
      <c r="H110" s="718" t="s">
        <v>15</v>
      </c>
      <c r="I110" s="716" t="s">
        <v>31</v>
      </c>
      <c r="J110" s="728" t="s">
        <v>726</v>
      </c>
      <c r="K110" s="728"/>
      <c r="L110" s="729"/>
      <c r="M110" s="730"/>
    </row>
    <row r="111" spans="2:13" ht="30" x14ac:dyDescent="0.25">
      <c r="C111" s="721"/>
      <c r="D111" s="719"/>
      <c r="E111" s="719"/>
      <c r="F111" s="719"/>
      <c r="G111" s="719"/>
      <c r="H111" s="719"/>
      <c r="I111" s="717"/>
      <c r="J111" s="344" t="s">
        <v>723</v>
      </c>
      <c r="K111" s="344" t="s">
        <v>0</v>
      </c>
      <c r="L111" s="422" t="s">
        <v>724</v>
      </c>
      <c r="M111" s="342" t="s">
        <v>725</v>
      </c>
    </row>
    <row r="112" spans="2:13" ht="45" x14ac:dyDescent="0.25">
      <c r="B112" s="28">
        <v>1</v>
      </c>
      <c r="C112" s="427" t="s">
        <v>48</v>
      </c>
      <c r="D112" s="430" t="s">
        <v>44</v>
      </c>
      <c r="E112" s="430" t="s">
        <v>49</v>
      </c>
      <c r="F112" s="428">
        <v>7</v>
      </c>
      <c r="G112" s="430" t="s">
        <v>50</v>
      </c>
      <c r="H112" s="434">
        <v>1500</v>
      </c>
      <c r="I112" s="708">
        <v>45444</v>
      </c>
      <c r="J112" s="508"/>
      <c r="K112" s="497"/>
      <c r="L112" s="504"/>
      <c r="M112" s="505"/>
    </row>
    <row r="113" spans="2:13" ht="45" x14ac:dyDescent="0.25">
      <c r="B113" s="28">
        <v>2</v>
      </c>
      <c r="C113" s="427" t="s">
        <v>48</v>
      </c>
      <c r="D113" s="430" t="s">
        <v>44</v>
      </c>
      <c r="E113" s="430" t="s">
        <v>51</v>
      </c>
      <c r="F113" s="428">
        <v>1</v>
      </c>
      <c r="G113" s="430" t="s">
        <v>50</v>
      </c>
      <c r="H113" s="434">
        <v>15000</v>
      </c>
      <c r="I113" s="708"/>
      <c r="J113" s="508"/>
      <c r="K113" s="497"/>
      <c r="L113" s="504"/>
      <c r="M113" s="505"/>
    </row>
    <row r="114" spans="2:13" ht="45" x14ac:dyDescent="0.25">
      <c r="B114" s="28">
        <v>3</v>
      </c>
      <c r="C114" s="427" t="s">
        <v>48</v>
      </c>
      <c r="D114" s="430" t="s">
        <v>44</v>
      </c>
      <c r="E114" s="430" t="s">
        <v>52</v>
      </c>
      <c r="F114" s="428">
        <v>1</v>
      </c>
      <c r="G114" s="430" t="s">
        <v>50</v>
      </c>
      <c r="H114" s="434">
        <v>10000</v>
      </c>
      <c r="I114" s="708"/>
      <c r="J114" s="508"/>
      <c r="K114" s="497"/>
      <c r="L114" s="504"/>
      <c r="M114" s="505"/>
    </row>
    <row r="115" spans="2:13" ht="45" x14ac:dyDescent="0.25">
      <c r="B115" s="28">
        <v>4</v>
      </c>
      <c r="C115" s="427" t="s">
        <v>48</v>
      </c>
      <c r="D115" s="430" t="s">
        <v>44</v>
      </c>
      <c r="E115" s="430" t="s">
        <v>53</v>
      </c>
      <c r="F115" s="428">
        <v>1</v>
      </c>
      <c r="G115" s="430" t="s">
        <v>50</v>
      </c>
      <c r="H115" s="434">
        <v>10000</v>
      </c>
      <c r="I115" s="708"/>
      <c r="J115" s="508"/>
      <c r="K115" s="497"/>
      <c r="L115" s="504"/>
      <c r="M115" s="505"/>
    </row>
    <row r="116" spans="2:13" ht="45" x14ac:dyDescent="0.25">
      <c r="B116" s="28">
        <v>5</v>
      </c>
      <c r="C116" s="427" t="s">
        <v>48</v>
      </c>
      <c r="D116" s="430" t="s">
        <v>44</v>
      </c>
      <c r="E116" s="430" t="s">
        <v>54</v>
      </c>
      <c r="F116" s="428">
        <v>1</v>
      </c>
      <c r="G116" s="430" t="s">
        <v>50</v>
      </c>
      <c r="H116" s="434">
        <v>600</v>
      </c>
      <c r="I116" s="708"/>
      <c r="J116" s="508"/>
      <c r="K116" s="497"/>
      <c r="L116" s="504"/>
      <c r="M116" s="505"/>
    </row>
    <row r="117" spans="2:13" ht="330.75" thickBot="1" x14ac:dyDescent="0.3">
      <c r="B117" s="28">
        <v>6</v>
      </c>
      <c r="C117" s="431" t="s">
        <v>191</v>
      </c>
      <c r="D117" s="432" t="s">
        <v>192</v>
      </c>
      <c r="E117" s="438" t="s">
        <v>193</v>
      </c>
      <c r="F117" s="432">
        <v>1</v>
      </c>
      <c r="G117" s="438" t="s">
        <v>194</v>
      </c>
      <c r="H117" s="435">
        <v>10000</v>
      </c>
      <c r="I117" s="419">
        <v>45444</v>
      </c>
      <c r="J117" s="509"/>
      <c r="K117" s="501"/>
      <c r="L117" s="506"/>
      <c r="M117" s="507"/>
    </row>
    <row r="118" spans="2:13" ht="21.75" thickBot="1" x14ac:dyDescent="0.3">
      <c r="C118" s="710" t="s">
        <v>552</v>
      </c>
      <c r="D118" s="711"/>
      <c r="E118" s="711"/>
      <c r="F118" s="711"/>
      <c r="G118" s="711"/>
      <c r="H118" s="712">
        <f>SUM(H112:H117)</f>
        <v>47100</v>
      </c>
      <c r="I118" s="713"/>
      <c r="J118" s="748" t="s">
        <v>731</v>
      </c>
      <c r="K118" s="749"/>
      <c r="L118" s="749"/>
      <c r="M118" s="348">
        <f>SUM(M112:M117)</f>
        <v>0</v>
      </c>
    </row>
    <row r="119" spans="2:13" ht="21" thickBot="1" x14ac:dyDescent="0.3">
      <c r="C119" s="722" t="s">
        <v>515</v>
      </c>
      <c r="D119" s="723"/>
      <c r="E119" s="723"/>
      <c r="F119" s="723"/>
      <c r="G119" s="723"/>
      <c r="H119" s="723"/>
      <c r="I119" s="723"/>
      <c r="J119" s="731"/>
      <c r="K119" s="731"/>
      <c r="L119" s="731"/>
      <c r="M119" s="732"/>
    </row>
    <row r="120" spans="2:13" x14ac:dyDescent="0.25">
      <c r="C120" s="720" t="s">
        <v>11</v>
      </c>
      <c r="D120" s="718" t="s">
        <v>0</v>
      </c>
      <c r="E120" s="718" t="s">
        <v>12</v>
      </c>
      <c r="F120" s="718" t="s">
        <v>13</v>
      </c>
      <c r="G120" s="718" t="s">
        <v>14</v>
      </c>
      <c r="H120" s="718" t="s">
        <v>15</v>
      </c>
      <c r="I120" s="716" t="s">
        <v>31</v>
      </c>
      <c r="J120" s="744" t="s">
        <v>726</v>
      </c>
      <c r="K120" s="744"/>
      <c r="L120" s="745"/>
      <c r="M120" s="746"/>
    </row>
    <row r="121" spans="2:13" ht="30.75" thickBot="1" x14ac:dyDescent="0.3">
      <c r="C121" s="721"/>
      <c r="D121" s="719"/>
      <c r="E121" s="719"/>
      <c r="F121" s="719"/>
      <c r="G121" s="719"/>
      <c r="H121" s="719"/>
      <c r="I121" s="717"/>
      <c r="J121" s="349" t="s">
        <v>723</v>
      </c>
      <c r="K121" s="344" t="s">
        <v>0</v>
      </c>
      <c r="L121" s="445" t="s">
        <v>724</v>
      </c>
      <c r="M121" s="347" t="s">
        <v>725</v>
      </c>
    </row>
    <row r="122" spans="2:13" ht="45.75" thickBot="1" x14ac:dyDescent="0.3">
      <c r="B122" s="28">
        <v>1</v>
      </c>
      <c r="C122" s="431" t="s">
        <v>48</v>
      </c>
      <c r="D122" s="438" t="s">
        <v>44</v>
      </c>
      <c r="E122" s="438" t="s">
        <v>56</v>
      </c>
      <c r="F122" s="432">
        <v>1</v>
      </c>
      <c r="G122" s="438" t="s">
        <v>50</v>
      </c>
      <c r="H122" s="435">
        <v>10000</v>
      </c>
      <c r="I122" s="419">
        <v>45444</v>
      </c>
      <c r="J122" s="512"/>
      <c r="K122" s="513"/>
      <c r="L122" s="514"/>
      <c r="M122" s="515"/>
    </row>
    <row r="123" spans="2:13" ht="21.75" thickBot="1" x14ac:dyDescent="0.3">
      <c r="C123" s="771" t="s">
        <v>553</v>
      </c>
      <c r="D123" s="772"/>
      <c r="E123" s="772"/>
      <c r="F123" s="772"/>
      <c r="G123" s="772"/>
      <c r="H123" s="773">
        <f>SUM(H122)</f>
        <v>10000</v>
      </c>
      <c r="I123" s="774"/>
      <c r="J123" s="748" t="s">
        <v>553</v>
      </c>
      <c r="K123" s="749"/>
      <c r="L123" s="749"/>
      <c r="M123" s="348">
        <f>SUM(M122)</f>
        <v>0</v>
      </c>
    </row>
    <row r="124" spans="2:13" ht="21" thickBot="1" x14ac:dyDescent="0.3">
      <c r="C124" s="722" t="s">
        <v>516</v>
      </c>
      <c r="D124" s="723"/>
      <c r="E124" s="723"/>
      <c r="F124" s="723"/>
      <c r="G124" s="723"/>
      <c r="H124" s="723"/>
      <c r="I124" s="723"/>
      <c r="J124" s="723"/>
      <c r="K124" s="723"/>
      <c r="L124" s="723"/>
      <c r="M124" s="724"/>
    </row>
    <row r="125" spans="2:13" x14ac:dyDescent="0.25">
      <c r="C125" s="720" t="s">
        <v>11</v>
      </c>
      <c r="D125" s="718" t="s">
        <v>0</v>
      </c>
      <c r="E125" s="718" t="s">
        <v>12</v>
      </c>
      <c r="F125" s="718" t="s">
        <v>13</v>
      </c>
      <c r="G125" s="718" t="s">
        <v>14</v>
      </c>
      <c r="H125" s="718" t="s">
        <v>15</v>
      </c>
      <c r="I125" s="716" t="s">
        <v>31</v>
      </c>
      <c r="J125" s="728" t="s">
        <v>726</v>
      </c>
      <c r="K125" s="728"/>
      <c r="L125" s="729"/>
      <c r="M125" s="730"/>
    </row>
    <row r="126" spans="2:13" ht="30" x14ac:dyDescent="0.25">
      <c r="C126" s="721"/>
      <c r="D126" s="719"/>
      <c r="E126" s="719"/>
      <c r="F126" s="719"/>
      <c r="G126" s="719"/>
      <c r="H126" s="719"/>
      <c r="I126" s="717"/>
      <c r="J126" s="344" t="s">
        <v>723</v>
      </c>
      <c r="K126" s="344" t="s">
        <v>0</v>
      </c>
      <c r="L126" s="422" t="s">
        <v>724</v>
      </c>
      <c r="M126" s="342" t="s">
        <v>725</v>
      </c>
    </row>
    <row r="127" spans="2:13" ht="105" x14ac:dyDescent="0.25">
      <c r="B127" s="28">
        <v>1</v>
      </c>
      <c r="C127" s="74" t="s">
        <v>64</v>
      </c>
      <c r="D127" s="428" t="s">
        <v>8</v>
      </c>
      <c r="E127" s="297" t="s">
        <v>67</v>
      </c>
      <c r="F127" s="428" t="s">
        <v>45</v>
      </c>
      <c r="G127" s="48" t="s">
        <v>459</v>
      </c>
      <c r="H127" s="65">
        <v>13000</v>
      </c>
      <c r="I127" s="418">
        <v>45383</v>
      </c>
      <c r="J127" s="508"/>
      <c r="K127" s="497"/>
      <c r="L127" s="504"/>
      <c r="M127" s="505"/>
    </row>
    <row r="128" spans="2:13" ht="60" x14ac:dyDescent="0.25">
      <c r="B128" s="28">
        <v>2</v>
      </c>
      <c r="C128" s="427" t="s">
        <v>48</v>
      </c>
      <c r="D128" s="428" t="s">
        <v>428</v>
      </c>
      <c r="E128" s="48" t="s">
        <v>435</v>
      </c>
      <c r="F128" s="428" t="s">
        <v>19</v>
      </c>
      <c r="G128" s="48" t="s">
        <v>436</v>
      </c>
      <c r="H128" s="65">
        <v>17000</v>
      </c>
      <c r="I128" s="436">
        <v>45383</v>
      </c>
      <c r="J128" s="508"/>
      <c r="K128" s="497"/>
      <c r="L128" s="504"/>
      <c r="M128" s="505"/>
    </row>
    <row r="129" spans="2:13" ht="120" x14ac:dyDescent="0.25">
      <c r="B129" s="28">
        <v>3</v>
      </c>
      <c r="C129" s="427" t="s">
        <v>48</v>
      </c>
      <c r="D129" s="428" t="s">
        <v>428</v>
      </c>
      <c r="E129" s="48" t="s">
        <v>437</v>
      </c>
      <c r="F129" s="428" t="s">
        <v>19</v>
      </c>
      <c r="G129" s="48" t="s">
        <v>438</v>
      </c>
      <c r="H129" s="65">
        <v>30000</v>
      </c>
      <c r="I129" s="436">
        <v>45383</v>
      </c>
      <c r="J129" s="508"/>
      <c r="K129" s="497"/>
      <c r="L129" s="504"/>
      <c r="M129" s="505"/>
    </row>
    <row r="130" spans="2:13" ht="60" x14ac:dyDescent="0.25">
      <c r="B130" s="28">
        <v>4</v>
      </c>
      <c r="C130" s="427" t="s">
        <v>506</v>
      </c>
      <c r="D130" s="428" t="s">
        <v>179</v>
      </c>
      <c r="E130" s="48" t="s">
        <v>507</v>
      </c>
      <c r="F130" s="428" t="s">
        <v>19</v>
      </c>
      <c r="G130" s="38" t="s">
        <v>508</v>
      </c>
      <c r="H130" s="65">
        <v>258304.81</v>
      </c>
      <c r="I130" s="436">
        <v>45408</v>
      </c>
      <c r="J130" s="508"/>
      <c r="K130" s="497"/>
      <c r="L130" s="504"/>
      <c r="M130" s="505"/>
    </row>
    <row r="131" spans="2:13" ht="105" x14ac:dyDescent="0.25">
      <c r="B131" s="28">
        <v>5</v>
      </c>
      <c r="C131" s="427" t="s">
        <v>195</v>
      </c>
      <c r="D131" s="428" t="s">
        <v>196</v>
      </c>
      <c r="E131" s="249" t="s">
        <v>423</v>
      </c>
      <c r="F131" s="428" t="s">
        <v>19</v>
      </c>
      <c r="G131" s="48" t="s">
        <v>424</v>
      </c>
      <c r="H131" s="65">
        <v>16869.599999999999</v>
      </c>
      <c r="I131" s="436">
        <v>45411</v>
      </c>
      <c r="J131" s="508"/>
      <c r="K131" s="497"/>
      <c r="L131" s="504"/>
      <c r="M131" s="505"/>
    </row>
    <row r="132" spans="2:13" ht="45" x14ac:dyDescent="0.25">
      <c r="B132" s="28">
        <v>6</v>
      </c>
      <c r="C132" s="74" t="s">
        <v>64</v>
      </c>
      <c r="D132" s="428" t="s">
        <v>8</v>
      </c>
      <c r="E132" s="297" t="s">
        <v>65</v>
      </c>
      <c r="F132" s="428" t="s">
        <v>45</v>
      </c>
      <c r="G132" s="48" t="s">
        <v>66</v>
      </c>
      <c r="H132" s="65">
        <v>400</v>
      </c>
      <c r="I132" s="418">
        <v>45413</v>
      </c>
      <c r="J132" s="508"/>
      <c r="K132" s="497"/>
      <c r="L132" s="504"/>
      <c r="M132" s="505"/>
    </row>
    <row r="133" spans="2:13" ht="150" x14ac:dyDescent="0.25">
      <c r="B133" s="28">
        <v>7</v>
      </c>
      <c r="C133" s="427" t="s">
        <v>377</v>
      </c>
      <c r="D133" s="428" t="s">
        <v>498</v>
      </c>
      <c r="E133" s="42" t="s">
        <v>499</v>
      </c>
      <c r="F133" s="428" t="s">
        <v>19</v>
      </c>
      <c r="G133" s="48" t="s">
        <v>500</v>
      </c>
      <c r="H133" s="429">
        <v>40000</v>
      </c>
      <c r="I133" s="436">
        <v>45413</v>
      </c>
      <c r="J133" s="508"/>
      <c r="K133" s="497"/>
      <c r="L133" s="504"/>
      <c r="M133" s="505"/>
    </row>
    <row r="134" spans="2:13" ht="90" x14ac:dyDescent="0.25">
      <c r="B134" s="28">
        <v>8</v>
      </c>
      <c r="C134" s="427" t="s">
        <v>92</v>
      </c>
      <c r="D134" s="428" t="s">
        <v>1</v>
      </c>
      <c r="E134" s="42" t="s">
        <v>693</v>
      </c>
      <c r="F134" s="428" t="s">
        <v>19</v>
      </c>
      <c r="G134" s="48" t="s">
        <v>694</v>
      </c>
      <c r="H134" s="429">
        <v>3402.6</v>
      </c>
      <c r="I134" s="436" t="s">
        <v>695</v>
      </c>
      <c r="J134" s="508"/>
      <c r="K134" s="497"/>
      <c r="L134" s="504"/>
      <c r="M134" s="505"/>
    </row>
    <row r="135" spans="2:13" ht="90" x14ac:dyDescent="0.25">
      <c r="B135" s="28">
        <v>9</v>
      </c>
      <c r="C135" s="427" t="s">
        <v>92</v>
      </c>
      <c r="D135" s="428" t="s">
        <v>1</v>
      </c>
      <c r="E135" s="48" t="s">
        <v>129</v>
      </c>
      <c r="F135" s="428" t="s">
        <v>19</v>
      </c>
      <c r="G135" s="48" t="s">
        <v>94</v>
      </c>
      <c r="H135" s="65">
        <v>22250</v>
      </c>
      <c r="I135" s="418">
        <v>45444</v>
      </c>
      <c r="J135" s="508"/>
      <c r="K135" s="497"/>
      <c r="L135" s="504"/>
      <c r="M135" s="505"/>
    </row>
    <row r="136" spans="2:13" ht="135" x14ac:dyDescent="0.25">
      <c r="B136" s="28">
        <v>10</v>
      </c>
      <c r="C136" s="427" t="s">
        <v>413</v>
      </c>
      <c r="D136" s="428" t="s">
        <v>179</v>
      </c>
      <c r="E136" s="48" t="s">
        <v>414</v>
      </c>
      <c r="F136" s="428" t="s">
        <v>19</v>
      </c>
      <c r="G136" s="48" t="s">
        <v>415</v>
      </c>
      <c r="H136" s="65">
        <v>22390</v>
      </c>
      <c r="I136" s="436">
        <v>45449</v>
      </c>
      <c r="J136" s="508"/>
      <c r="K136" s="497"/>
      <c r="L136" s="504"/>
      <c r="M136" s="505"/>
    </row>
    <row r="137" spans="2:13" ht="165" x14ac:dyDescent="0.25">
      <c r="B137" s="28">
        <v>11</v>
      </c>
      <c r="C137" s="427" t="s">
        <v>191</v>
      </c>
      <c r="D137" s="428" t="s">
        <v>428</v>
      </c>
      <c r="E137" s="48" t="s">
        <v>429</v>
      </c>
      <c r="F137" s="428" t="s">
        <v>19</v>
      </c>
      <c r="G137" s="249" t="s">
        <v>430</v>
      </c>
      <c r="H137" s="65">
        <v>136608</v>
      </c>
      <c r="I137" s="436">
        <v>45464</v>
      </c>
      <c r="J137" s="508"/>
      <c r="K137" s="497"/>
      <c r="L137" s="504"/>
      <c r="M137" s="505"/>
    </row>
    <row r="138" spans="2:13" ht="21.75" thickBot="1" x14ac:dyDescent="0.3">
      <c r="C138" s="710" t="s">
        <v>554</v>
      </c>
      <c r="D138" s="711"/>
      <c r="E138" s="711"/>
      <c r="F138" s="711"/>
      <c r="G138" s="711"/>
      <c r="H138" s="712">
        <f>SUM(H127:H137)</f>
        <v>560225.01</v>
      </c>
      <c r="I138" s="713"/>
      <c r="J138" s="748" t="s">
        <v>554</v>
      </c>
      <c r="K138" s="749"/>
      <c r="L138" s="749"/>
      <c r="M138" s="348">
        <f>SUM(M127:M137)</f>
        <v>0</v>
      </c>
    </row>
    <row r="139" spans="2:13" ht="21" thickBot="1" x14ac:dyDescent="0.3">
      <c r="C139" s="722" t="s">
        <v>517</v>
      </c>
      <c r="D139" s="723"/>
      <c r="E139" s="723"/>
      <c r="F139" s="723"/>
      <c r="G139" s="723"/>
      <c r="H139" s="723"/>
      <c r="I139" s="723"/>
      <c r="J139" s="723"/>
      <c r="K139" s="723"/>
      <c r="L139" s="723"/>
      <c r="M139" s="724"/>
    </row>
    <row r="140" spans="2:13" x14ac:dyDescent="0.25">
      <c r="C140" s="720" t="s">
        <v>11</v>
      </c>
      <c r="D140" s="718" t="s">
        <v>0</v>
      </c>
      <c r="E140" s="718" t="s">
        <v>12</v>
      </c>
      <c r="F140" s="718" t="s">
        <v>13</v>
      </c>
      <c r="G140" s="718" t="s">
        <v>14</v>
      </c>
      <c r="H140" s="718" t="s">
        <v>15</v>
      </c>
      <c r="I140" s="716" t="s">
        <v>31</v>
      </c>
      <c r="J140" s="728" t="s">
        <v>726</v>
      </c>
      <c r="K140" s="728"/>
      <c r="L140" s="729"/>
      <c r="M140" s="730"/>
    </row>
    <row r="141" spans="2:13" ht="30" x14ac:dyDescent="0.25">
      <c r="C141" s="721"/>
      <c r="D141" s="719"/>
      <c r="E141" s="719"/>
      <c r="F141" s="719"/>
      <c r="G141" s="719"/>
      <c r="H141" s="719"/>
      <c r="I141" s="717"/>
      <c r="J141" s="344" t="s">
        <v>723</v>
      </c>
      <c r="K141" s="344" t="s">
        <v>0</v>
      </c>
      <c r="L141" s="422" t="s">
        <v>724</v>
      </c>
      <c r="M141" s="342" t="s">
        <v>725</v>
      </c>
    </row>
    <row r="142" spans="2:13" ht="180" x14ac:dyDescent="0.25">
      <c r="B142" s="28">
        <v>1</v>
      </c>
      <c r="C142" s="427" t="s">
        <v>92</v>
      </c>
      <c r="D142" s="428" t="s">
        <v>1</v>
      </c>
      <c r="E142" s="430" t="s">
        <v>120</v>
      </c>
      <c r="F142" s="428" t="s">
        <v>19</v>
      </c>
      <c r="G142" s="430" t="s">
        <v>100</v>
      </c>
      <c r="H142" s="434">
        <v>100000</v>
      </c>
      <c r="I142" s="418">
        <v>45444</v>
      </c>
      <c r="J142" s="508"/>
      <c r="K142" s="497"/>
      <c r="L142" s="504"/>
      <c r="M142" s="505"/>
    </row>
    <row r="143" spans="2:13" ht="135" x14ac:dyDescent="0.25">
      <c r="B143" s="28">
        <v>2</v>
      </c>
      <c r="C143" s="427" t="s">
        <v>92</v>
      </c>
      <c r="D143" s="428" t="s">
        <v>1</v>
      </c>
      <c r="E143" s="430" t="s">
        <v>176</v>
      </c>
      <c r="F143" s="428" t="s">
        <v>19</v>
      </c>
      <c r="G143" s="430" t="s">
        <v>93</v>
      </c>
      <c r="H143" s="68">
        <v>150000</v>
      </c>
      <c r="I143" s="418">
        <v>45444</v>
      </c>
      <c r="J143" s="508"/>
      <c r="K143" s="497"/>
      <c r="L143" s="504"/>
      <c r="M143" s="505"/>
    </row>
    <row r="144" spans="2:13" ht="135.75" thickBot="1" x14ac:dyDescent="0.3">
      <c r="B144" s="28">
        <v>3</v>
      </c>
      <c r="C144" s="431" t="s">
        <v>92</v>
      </c>
      <c r="D144" s="432" t="s">
        <v>1</v>
      </c>
      <c r="E144" s="438" t="s">
        <v>127</v>
      </c>
      <c r="F144" s="432" t="s">
        <v>19</v>
      </c>
      <c r="G144" s="438" t="s">
        <v>96</v>
      </c>
      <c r="H144" s="69">
        <v>50000</v>
      </c>
      <c r="I144" s="419">
        <v>45473</v>
      </c>
      <c r="J144" s="509"/>
      <c r="K144" s="501"/>
      <c r="L144" s="506"/>
      <c r="M144" s="507"/>
    </row>
    <row r="145" spans="2:13" ht="21.75" thickBot="1" x14ac:dyDescent="0.3">
      <c r="C145" s="710" t="s">
        <v>555</v>
      </c>
      <c r="D145" s="711"/>
      <c r="E145" s="711"/>
      <c r="F145" s="711"/>
      <c r="G145" s="711"/>
      <c r="H145" s="712">
        <f>SUM(H142:H144)</f>
        <v>300000</v>
      </c>
      <c r="I145" s="713"/>
      <c r="J145" s="748" t="s">
        <v>555</v>
      </c>
      <c r="K145" s="749"/>
      <c r="L145" s="749"/>
      <c r="M145" s="348">
        <f>SUM(M142:M144)</f>
        <v>0</v>
      </c>
    </row>
    <row r="146" spans="2:13" ht="21" thickBot="1" x14ac:dyDescent="0.3">
      <c r="C146" s="722" t="s">
        <v>518</v>
      </c>
      <c r="D146" s="723"/>
      <c r="E146" s="723"/>
      <c r="F146" s="723"/>
      <c r="G146" s="723"/>
      <c r="H146" s="723"/>
      <c r="I146" s="723"/>
      <c r="J146" s="723"/>
      <c r="K146" s="723"/>
      <c r="L146" s="723"/>
      <c r="M146" s="724"/>
    </row>
    <row r="147" spans="2:13" x14ac:dyDescent="0.25">
      <c r="C147" s="720" t="s">
        <v>11</v>
      </c>
      <c r="D147" s="718" t="s">
        <v>0</v>
      </c>
      <c r="E147" s="718" t="s">
        <v>12</v>
      </c>
      <c r="F147" s="718" t="s">
        <v>13</v>
      </c>
      <c r="G147" s="718" t="s">
        <v>14</v>
      </c>
      <c r="H147" s="718" t="s">
        <v>15</v>
      </c>
      <c r="I147" s="716" t="s">
        <v>31</v>
      </c>
      <c r="J147" s="728" t="s">
        <v>726</v>
      </c>
      <c r="K147" s="728"/>
      <c r="L147" s="729"/>
      <c r="M147" s="730"/>
    </row>
    <row r="148" spans="2:13" ht="30" x14ac:dyDescent="0.25">
      <c r="C148" s="721"/>
      <c r="D148" s="719"/>
      <c r="E148" s="719"/>
      <c r="F148" s="719"/>
      <c r="G148" s="719"/>
      <c r="H148" s="719"/>
      <c r="I148" s="717"/>
      <c r="J148" s="344" t="s">
        <v>723</v>
      </c>
      <c r="K148" s="344" t="s">
        <v>0</v>
      </c>
      <c r="L148" s="422" t="s">
        <v>724</v>
      </c>
      <c r="M148" s="342" t="s">
        <v>725</v>
      </c>
    </row>
    <row r="149" spans="2:13" x14ac:dyDescent="0.25">
      <c r="B149" s="28">
        <v>1</v>
      </c>
      <c r="C149" s="427"/>
      <c r="D149" s="428"/>
      <c r="E149" s="430"/>
      <c r="F149" s="428"/>
      <c r="G149" s="430"/>
      <c r="H149" s="68"/>
      <c r="I149" s="436"/>
      <c r="J149" s="508"/>
      <c r="K149" s="497"/>
      <c r="L149" s="504"/>
      <c r="M149" s="505"/>
    </row>
    <row r="150" spans="2:13" x14ac:dyDescent="0.25">
      <c r="B150" s="28">
        <v>2</v>
      </c>
      <c r="C150" s="427"/>
      <c r="D150" s="428"/>
      <c r="E150" s="430"/>
      <c r="F150" s="428"/>
      <c r="G150" s="430"/>
      <c r="H150" s="420"/>
      <c r="I150" s="418"/>
      <c r="J150" s="508"/>
      <c r="K150" s="497"/>
      <c r="L150" s="504"/>
      <c r="M150" s="505"/>
    </row>
    <row r="151" spans="2:13" ht="75" x14ac:dyDescent="0.25">
      <c r="B151" s="28">
        <v>3</v>
      </c>
      <c r="C151" s="427" t="s">
        <v>83</v>
      </c>
      <c r="D151" s="428" t="s">
        <v>153</v>
      </c>
      <c r="E151" s="430" t="s">
        <v>287</v>
      </c>
      <c r="F151" s="428" t="s">
        <v>19</v>
      </c>
      <c r="G151" s="430" t="s">
        <v>157</v>
      </c>
      <c r="H151" s="420">
        <v>27000</v>
      </c>
      <c r="I151" s="418">
        <v>45383</v>
      </c>
      <c r="J151" s="508"/>
      <c r="K151" s="497"/>
      <c r="L151" s="504"/>
      <c r="M151" s="505"/>
    </row>
    <row r="152" spans="2:13" ht="75" x14ac:dyDescent="0.25">
      <c r="B152" s="28">
        <v>4</v>
      </c>
      <c r="C152" s="427" t="s">
        <v>83</v>
      </c>
      <c r="D152" s="428" t="s">
        <v>153</v>
      </c>
      <c r="E152" s="430" t="s">
        <v>172</v>
      </c>
      <c r="F152" s="428" t="s">
        <v>19</v>
      </c>
      <c r="G152" s="430" t="s">
        <v>171</v>
      </c>
      <c r="H152" s="68">
        <v>5000</v>
      </c>
      <c r="I152" s="436">
        <v>45384</v>
      </c>
      <c r="J152" s="508"/>
      <c r="K152" s="497"/>
      <c r="L152" s="504"/>
      <c r="M152" s="505"/>
    </row>
    <row r="153" spans="2:13" ht="75" x14ac:dyDescent="0.25">
      <c r="B153" s="28">
        <v>5</v>
      </c>
      <c r="C153" s="427" t="s">
        <v>83</v>
      </c>
      <c r="D153" s="428" t="s">
        <v>153</v>
      </c>
      <c r="E153" s="430" t="s">
        <v>276</v>
      </c>
      <c r="F153" s="428" t="s">
        <v>19</v>
      </c>
      <c r="G153" s="430" t="s">
        <v>277</v>
      </c>
      <c r="H153" s="68">
        <v>18083</v>
      </c>
      <c r="I153" s="436">
        <v>45384</v>
      </c>
      <c r="J153" s="508"/>
      <c r="K153" s="497"/>
      <c r="L153" s="504"/>
      <c r="M153" s="505"/>
    </row>
    <row r="154" spans="2:13" ht="75" x14ac:dyDescent="0.25">
      <c r="B154" s="28">
        <v>6</v>
      </c>
      <c r="C154" s="427" t="s">
        <v>83</v>
      </c>
      <c r="D154" s="428" t="s">
        <v>153</v>
      </c>
      <c r="E154" s="430" t="s">
        <v>166</v>
      </c>
      <c r="F154" s="428" t="s">
        <v>19</v>
      </c>
      <c r="G154" s="430" t="s">
        <v>163</v>
      </c>
      <c r="H154" s="68" t="s">
        <v>19</v>
      </c>
      <c r="I154" s="436">
        <v>45413</v>
      </c>
      <c r="J154" s="508"/>
      <c r="K154" s="497"/>
      <c r="L154" s="504"/>
      <c r="M154" s="505"/>
    </row>
    <row r="155" spans="2:13" ht="45" x14ac:dyDescent="0.25">
      <c r="B155" s="28">
        <v>7</v>
      </c>
      <c r="C155" s="427" t="s">
        <v>83</v>
      </c>
      <c r="D155" s="428" t="s">
        <v>153</v>
      </c>
      <c r="E155" s="430" t="s">
        <v>288</v>
      </c>
      <c r="F155" s="428" t="s">
        <v>19</v>
      </c>
      <c r="G155" s="430" t="s">
        <v>289</v>
      </c>
      <c r="H155" s="420">
        <v>65800</v>
      </c>
      <c r="I155" s="418">
        <v>45413</v>
      </c>
      <c r="J155" s="508"/>
      <c r="K155" s="497"/>
      <c r="L155" s="504"/>
      <c r="M155" s="505"/>
    </row>
    <row r="156" spans="2:13" ht="105" x14ac:dyDescent="0.25">
      <c r="B156" s="28">
        <v>8</v>
      </c>
      <c r="C156" s="427" t="s">
        <v>83</v>
      </c>
      <c r="D156" s="428" t="s">
        <v>153</v>
      </c>
      <c r="E156" s="430" t="s">
        <v>154</v>
      </c>
      <c r="F156" s="428" t="s">
        <v>19</v>
      </c>
      <c r="G156" s="430" t="s">
        <v>155</v>
      </c>
      <c r="H156" s="68">
        <v>46060</v>
      </c>
      <c r="I156" s="436">
        <v>45444</v>
      </c>
      <c r="J156" s="508"/>
      <c r="K156" s="497"/>
      <c r="L156" s="504"/>
      <c r="M156" s="505"/>
    </row>
    <row r="157" spans="2:13" ht="75" x14ac:dyDescent="0.25">
      <c r="B157" s="28">
        <v>9</v>
      </c>
      <c r="C157" s="427" t="s">
        <v>83</v>
      </c>
      <c r="D157" s="428" t="s">
        <v>153</v>
      </c>
      <c r="E157" s="430" t="s">
        <v>160</v>
      </c>
      <c r="F157" s="428" t="s">
        <v>19</v>
      </c>
      <c r="G157" s="430" t="s">
        <v>161</v>
      </c>
      <c r="H157" s="68">
        <v>3841</v>
      </c>
      <c r="I157" s="436">
        <v>45444</v>
      </c>
      <c r="J157" s="508"/>
      <c r="K157" s="497"/>
      <c r="L157" s="504"/>
      <c r="M157" s="505"/>
    </row>
    <row r="158" spans="2:13" ht="105" x14ac:dyDescent="0.25">
      <c r="B158" s="28">
        <v>10</v>
      </c>
      <c r="C158" s="427" t="s">
        <v>83</v>
      </c>
      <c r="D158" s="428" t="s">
        <v>153</v>
      </c>
      <c r="E158" s="430" t="s">
        <v>162</v>
      </c>
      <c r="F158" s="428" t="s">
        <v>19</v>
      </c>
      <c r="G158" s="430" t="s">
        <v>163</v>
      </c>
      <c r="H158" s="68">
        <v>10015</v>
      </c>
      <c r="I158" s="436">
        <v>45444</v>
      </c>
      <c r="J158" s="508"/>
      <c r="K158" s="497"/>
      <c r="L158" s="504"/>
      <c r="M158" s="505"/>
    </row>
    <row r="159" spans="2:13" ht="165" x14ac:dyDescent="0.25">
      <c r="B159" s="28">
        <v>11</v>
      </c>
      <c r="C159" s="427" t="s">
        <v>83</v>
      </c>
      <c r="D159" s="428" t="s">
        <v>153</v>
      </c>
      <c r="E159" s="38" t="s">
        <v>711</v>
      </c>
      <c r="F159" s="428" t="s">
        <v>19</v>
      </c>
      <c r="G159" s="38" t="s">
        <v>712</v>
      </c>
      <c r="H159" s="68">
        <v>45418</v>
      </c>
      <c r="I159" s="436">
        <v>45471</v>
      </c>
      <c r="J159" s="508"/>
      <c r="K159" s="497"/>
      <c r="L159" s="504"/>
      <c r="M159" s="505"/>
    </row>
    <row r="160" spans="2:13" ht="90" x14ac:dyDescent="0.25">
      <c r="B160" s="28">
        <v>12</v>
      </c>
      <c r="C160" s="427" t="s">
        <v>83</v>
      </c>
      <c r="D160" s="428" t="s">
        <v>153</v>
      </c>
      <c r="E160" s="430" t="s">
        <v>169</v>
      </c>
      <c r="F160" s="428" t="s">
        <v>19</v>
      </c>
      <c r="G160" s="430" t="s">
        <v>170</v>
      </c>
      <c r="H160" s="68">
        <v>21400</v>
      </c>
      <c r="I160" s="436">
        <v>45471</v>
      </c>
      <c r="J160" s="508"/>
      <c r="K160" s="497"/>
      <c r="L160" s="504"/>
      <c r="M160" s="505"/>
    </row>
    <row r="161" spans="2:13" ht="45" x14ac:dyDescent="0.25">
      <c r="B161" s="28">
        <v>13</v>
      </c>
      <c r="C161" s="427" t="s">
        <v>83</v>
      </c>
      <c r="D161" s="428" t="s">
        <v>153</v>
      </c>
      <c r="E161" s="430" t="s">
        <v>265</v>
      </c>
      <c r="F161" s="428" t="s">
        <v>19</v>
      </c>
      <c r="G161" s="430" t="s">
        <v>266</v>
      </c>
      <c r="H161" s="68">
        <v>5015.3</v>
      </c>
      <c r="I161" s="436">
        <v>45471</v>
      </c>
      <c r="J161" s="508"/>
      <c r="K161" s="497"/>
      <c r="L161" s="504"/>
      <c r="M161" s="505"/>
    </row>
    <row r="162" spans="2:13" ht="90" x14ac:dyDescent="0.25">
      <c r="B162" s="28">
        <v>14</v>
      </c>
      <c r="C162" s="427" t="s">
        <v>83</v>
      </c>
      <c r="D162" s="428" t="s">
        <v>153</v>
      </c>
      <c r="E162" s="430" t="s">
        <v>269</v>
      </c>
      <c r="F162" s="428" t="s">
        <v>19</v>
      </c>
      <c r="G162" s="430" t="s">
        <v>170</v>
      </c>
      <c r="H162" s="68">
        <v>36000</v>
      </c>
      <c r="I162" s="436">
        <v>45471</v>
      </c>
      <c r="J162" s="508"/>
      <c r="K162" s="497"/>
      <c r="L162" s="504"/>
      <c r="M162" s="505"/>
    </row>
    <row r="163" spans="2:13" ht="60" x14ac:dyDescent="0.25">
      <c r="B163" s="28">
        <v>15</v>
      </c>
      <c r="C163" s="427" t="s">
        <v>83</v>
      </c>
      <c r="D163" s="428" t="s">
        <v>153</v>
      </c>
      <c r="E163" s="430" t="s">
        <v>173</v>
      </c>
      <c r="F163" s="428" t="s">
        <v>19</v>
      </c>
      <c r="G163" s="430" t="s">
        <v>174</v>
      </c>
      <c r="H163" s="68">
        <v>5350</v>
      </c>
      <c r="I163" s="436">
        <v>45473</v>
      </c>
      <c r="J163" s="508"/>
      <c r="K163" s="497"/>
      <c r="L163" s="504"/>
      <c r="M163" s="505"/>
    </row>
    <row r="164" spans="2:13" x14ac:dyDescent="0.25">
      <c r="B164" s="28">
        <v>16</v>
      </c>
      <c r="C164" s="427"/>
      <c r="D164" s="428"/>
      <c r="E164" s="430"/>
      <c r="F164" s="428"/>
      <c r="G164" s="430"/>
      <c r="H164" s="65"/>
      <c r="I164" s="436"/>
      <c r="J164" s="508"/>
      <c r="K164" s="497"/>
      <c r="L164" s="504"/>
      <c r="M164" s="505"/>
    </row>
    <row r="165" spans="2:13" ht="16.5" thickBot="1" x14ac:dyDescent="0.3">
      <c r="B165" s="28">
        <v>17</v>
      </c>
      <c r="C165" s="431"/>
      <c r="D165" s="432"/>
      <c r="E165" s="438"/>
      <c r="F165" s="432"/>
      <c r="G165" s="438"/>
      <c r="H165" s="75"/>
      <c r="I165" s="437"/>
      <c r="J165" s="509"/>
      <c r="K165" s="501"/>
      <c r="L165" s="506"/>
      <c r="M165" s="507"/>
    </row>
    <row r="166" spans="2:13" ht="21.75" thickBot="1" x14ac:dyDescent="0.3">
      <c r="C166" s="710" t="s">
        <v>558</v>
      </c>
      <c r="D166" s="711"/>
      <c r="E166" s="711"/>
      <c r="F166" s="711"/>
      <c r="G166" s="711"/>
      <c r="H166" s="712">
        <f>SUM(H149:H165)</f>
        <v>288982.3</v>
      </c>
      <c r="I166" s="713"/>
      <c r="J166" s="748" t="s">
        <v>558</v>
      </c>
      <c r="K166" s="749"/>
      <c r="L166" s="749"/>
      <c r="M166" s="348">
        <f>SUM(M149:M165)</f>
        <v>0</v>
      </c>
    </row>
    <row r="167" spans="2:13" ht="21" thickBot="1" x14ac:dyDescent="0.3">
      <c r="C167" s="722" t="s">
        <v>519</v>
      </c>
      <c r="D167" s="723"/>
      <c r="E167" s="723"/>
      <c r="F167" s="723"/>
      <c r="G167" s="723"/>
      <c r="H167" s="723"/>
      <c r="I167" s="723"/>
      <c r="J167" s="731"/>
      <c r="K167" s="731"/>
      <c r="L167" s="731"/>
      <c r="M167" s="732"/>
    </row>
    <row r="168" spans="2:13" x14ac:dyDescent="0.25">
      <c r="C168" s="720" t="s">
        <v>11</v>
      </c>
      <c r="D168" s="718" t="s">
        <v>0</v>
      </c>
      <c r="E168" s="718" t="s">
        <v>12</v>
      </c>
      <c r="F168" s="718" t="s">
        <v>13</v>
      </c>
      <c r="G168" s="718" t="s">
        <v>14</v>
      </c>
      <c r="H168" s="718" t="s">
        <v>15</v>
      </c>
      <c r="I168" s="716" t="s">
        <v>31</v>
      </c>
      <c r="J168" s="728" t="s">
        <v>726</v>
      </c>
      <c r="K168" s="728"/>
      <c r="L168" s="729"/>
      <c r="M168" s="730"/>
    </row>
    <row r="169" spans="2:13" ht="30.75" thickBot="1" x14ac:dyDescent="0.3">
      <c r="C169" s="721"/>
      <c r="D169" s="719"/>
      <c r="E169" s="719"/>
      <c r="F169" s="719"/>
      <c r="G169" s="719"/>
      <c r="H169" s="719"/>
      <c r="I169" s="717"/>
      <c r="J169" s="349" t="s">
        <v>723</v>
      </c>
      <c r="K169" s="349" t="s">
        <v>0</v>
      </c>
      <c r="L169" s="445" t="s">
        <v>724</v>
      </c>
      <c r="M169" s="347" t="s">
        <v>725</v>
      </c>
    </row>
    <row r="170" spans="2:13" ht="105" x14ac:dyDescent="0.25">
      <c r="B170" s="28">
        <v>1</v>
      </c>
      <c r="C170" s="427" t="s">
        <v>92</v>
      </c>
      <c r="D170" s="428" t="s">
        <v>1</v>
      </c>
      <c r="E170" s="430" t="s">
        <v>124</v>
      </c>
      <c r="F170" s="428" t="s">
        <v>19</v>
      </c>
      <c r="G170" s="430" t="s">
        <v>123</v>
      </c>
      <c r="H170" s="440">
        <v>100000</v>
      </c>
      <c r="I170" s="346">
        <v>45444</v>
      </c>
      <c r="J170" s="516"/>
      <c r="K170" s="517"/>
      <c r="L170" s="518"/>
      <c r="M170" s="519"/>
    </row>
    <row r="171" spans="2:13" ht="150" x14ac:dyDescent="0.25">
      <c r="B171" s="28">
        <v>2</v>
      </c>
      <c r="C171" s="427" t="s">
        <v>92</v>
      </c>
      <c r="D171" s="428" t="s">
        <v>1</v>
      </c>
      <c r="E171" s="430" t="s">
        <v>122</v>
      </c>
      <c r="F171" s="428" t="s">
        <v>19</v>
      </c>
      <c r="G171" s="430" t="s">
        <v>97</v>
      </c>
      <c r="H171" s="434">
        <v>100000</v>
      </c>
      <c r="I171" s="340">
        <v>45444</v>
      </c>
      <c r="J171" s="496"/>
      <c r="K171" s="520"/>
      <c r="L171" s="504"/>
      <c r="M171" s="505"/>
    </row>
    <row r="172" spans="2:13" ht="60.75" thickBot="1" x14ac:dyDescent="0.3">
      <c r="B172" s="28">
        <v>3</v>
      </c>
      <c r="C172" s="431" t="s">
        <v>92</v>
      </c>
      <c r="D172" s="432" t="s">
        <v>1</v>
      </c>
      <c r="E172" s="43" t="s">
        <v>738</v>
      </c>
      <c r="F172" s="432" t="s">
        <v>19</v>
      </c>
      <c r="G172" s="43" t="s">
        <v>739</v>
      </c>
      <c r="H172" s="435">
        <v>33000</v>
      </c>
      <c r="I172" s="341">
        <v>45471</v>
      </c>
      <c r="J172" s="500"/>
      <c r="K172" s="521"/>
      <c r="L172" s="506"/>
      <c r="M172" s="507"/>
    </row>
    <row r="173" spans="2:13" ht="21.75" thickBot="1" x14ac:dyDescent="0.3">
      <c r="C173" s="771" t="s">
        <v>559</v>
      </c>
      <c r="D173" s="772"/>
      <c r="E173" s="772"/>
      <c r="F173" s="772"/>
      <c r="G173" s="772"/>
      <c r="H173" s="773">
        <f>SUM(H170:H172)</f>
        <v>233000</v>
      </c>
      <c r="I173" s="774"/>
      <c r="J173" s="748" t="s">
        <v>559</v>
      </c>
      <c r="K173" s="749"/>
      <c r="L173" s="749"/>
      <c r="M173" s="348">
        <f>SUM(M170:M171)</f>
        <v>0</v>
      </c>
    </row>
    <row r="174" spans="2:13" ht="21" thickBot="1" x14ac:dyDescent="0.3">
      <c r="C174" s="747" t="s">
        <v>521</v>
      </c>
      <c r="D174" s="731"/>
      <c r="E174" s="731"/>
      <c r="F174" s="731"/>
      <c r="G174" s="731"/>
      <c r="H174" s="731"/>
      <c r="I174" s="731"/>
      <c r="J174" s="731"/>
      <c r="K174" s="731"/>
      <c r="L174" s="731"/>
      <c r="M174" s="732"/>
    </row>
    <row r="175" spans="2:13" x14ac:dyDescent="0.25">
      <c r="C175" s="807" t="s">
        <v>11</v>
      </c>
      <c r="D175" s="805" t="s">
        <v>0</v>
      </c>
      <c r="E175" s="805" t="s">
        <v>12</v>
      </c>
      <c r="F175" s="805" t="s">
        <v>13</v>
      </c>
      <c r="G175" s="805" t="s">
        <v>14</v>
      </c>
      <c r="H175" s="805" t="s">
        <v>15</v>
      </c>
      <c r="I175" s="809" t="s">
        <v>31</v>
      </c>
      <c r="J175" s="727" t="s">
        <v>726</v>
      </c>
      <c r="K175" s="728"/>
      <c r="L175" s="729"/>
      <c r="M175" s="730"/>
    </row>
    <row r="176" spans="2:13" ht="30" x14ac:dyDescent="0.25">
      <c r="C176" s="808"/>
      <c r="D176" s="806"/>
      <c r="E176" s="806"/>
      <c r="F176" s="806"/>
      <c r="G176" s="806"/>
      <c r="H176" s="806"/>
      <c r="I176" s="810"/>
      <c r="J176" s="423" t="s">
        <v>723</v>
      </c>
      <c r="K176" s="344" t="s">
        <v>0</v>
      </c>
      <c r="L176" s="422" t="s">
        <v>724</v>
      </c>
      <c r="M176" s="342" t="s">
        <v>725</v>
      </c>
    </row>
    <row r="177" spans="2:13" ht="165" x14ac:dyDescent="0.25">
      <c r="B177" s="28">
        <v>1</v>
      </c>
      <c r="C177" s="427" t="s">
        <v>324</v>
      </c>
      <c r="D177" s="428" t="s">
        <v>325</v>
      </c>
      <c r="E177" s="430" t="s">
        <v>446</v>
      </c>
      <c r="F177" s="428" t="s">
        <v>19</v>
      </c>
      <c r="G177" s="430" t="s">
        <v>447</v>
      </c>
      <c r="H177" s="434">
        <v>8000</v>
      </c>
      <c r="I177" s="418">
        <v>45412</v>
      </c>
      <c r="J177" s="496"/>
      <c r="K177" s="497"/>
      <c r="L177" s="504"/>
      <c r="M177" s="505"/>
    </row>
    <row r="178" spans="2:13" ht="180" x14ac:dyDescent="0.25">
      <c r="B178" s="28">
        <v>2</v>
      </c>
      <c r="C178" s="427" t="s">
        <v>191</v>
      </c>
      <c r="D178" s="428" t="s">
        <v>428</v>
      </c>
      <c r="E178" s="430" t="s">
        <v>452</v>
      </c>
      <c r="F178" s="428" t="s">
        <v>19</v>
      </c>
      <c r="G178" s="430" t="s">
        <v>453</v>
      </c>
      <c r="H178" s="434">
        <v>1227.5899999999999</v>
      </c>
      <c r="I178" s="436">
        <v>45435</v>
      </c>
      <c r="J178" s="496"/>
      <c r="K178" s="497"/>
      <c r="L178" s="504"/>
      <c r="M178" s="505"/>
    </row>
    <row r="179" spans="2:13" ht="60.75" thickBot="1" x14ac:dyDescent="0.3">
      <c r="B179" s="28">
        <v>3</v>
      </c>
      <c r="C179" s="78" t="s">
        <v>377</v>
      </c>
      <c r="D179" s="432" t="s">
        <v>498</v>
      </c>
      <c r="E179" s="298" t="s">
        <v>699</v>
      </c>
      <c r="F179" s="73" t="s">
        <v>19</v>
      </c>
      <c r="G179" s="298" t="s">
        <v>700</v>
      </c>
      <c r="H179" s="62">
        <v>50000</v>
      </c>
      <c r="I179" s="419">
        <v>45473</v>
      </c>
      <c r="J179" s="500"/>
      <c r="K179" s="501"/>
      <c r="L179" s="506"/>
      <c r="M179" s="507"/>
    </row>
    <row r="180" spans="2:13" ht="21.75" thickBot="1" x14ac:dyDescent="0.3">
      <c r="B180" s="28">
        <f>B7+B15+B28+B38+B58+B66+B73+B86+B107+B117+B122+B137+B144+B165+B171+B179</f>
        <v>77</v>
      </c>
      <c r="C180" s="710" t="s">
        <v>561</v>
      </c>
      <c r="D180" s="711"/>
      <c r="E180" s="711"/>
      <c r="F180" s="711"/>
      <c r="G180" s="711"/>
      <c r="H180" s="712">
        <f>SUM(H177:H179)</f>
        <v>59227.59</v>
      </c>
      <c r="I180" s="713"/>
      <c r="J180" s="748" t="s">
        <v>561</v>
      </c>
      <c r="K180" s="749"/>
      <c r="L180" s="749"/>
      <c r="M180" s="348">
        <f>SUM(M177:M179)</f>
        <v>0</v>
      </c>
    </row>
  </sheetData>
  <sheetProtection algorithmName="SHA-512" hashValue="FVwjDOcEwtqv2hvjOsymd05Da4uUYHr4CPLxWc2EHd2vjFpTL0zZQ0jRetxSTlvcze6WCjpgNkStGA0ZX3L1Bg==" saltValue="/FLEgvOnN6+1fC7KNhQ9qQ==" spinCount="100000" sheet="1" objects="1" scenarios="1" selectLockedCells="1"/>
  <mergeCells count="231">
    <mergeCell ref="J180:L180"/>
    <mergeCell ref="I175:I176"/>
    <mergeCell ref="H175:H176"/>
    <mergeCell ref="G175:G176"/>
    <mergeCell ref="F175:F176"/>
    <mergeCell ref="E175:E176"/>
    <mergeCell ref="J168:M168"/>
    <mergeCell ref="C167:M167"/>
    <mergeCell ref="J173:L173"/>
    <mergeCell ref="C180:G180"/>
    <mergeCell ref="H180:I180"/>
    <mergeCell ref="J166:L166"/>
    <mergeCell ref="I168:I169"/>
    <mergeCell ref="H168:H169"/>
    <mergeCell ref="G168:G169"/>
    <mergeCell ref="F168:F169"/>
    <mergeCell ref="D175:D176"/>
    <mergeCell ref="C175:C176"/>
    <mergeCell ref="J175:M175"/>
    <mergeCell ref="C174:M174"/>
    <mergeCell ref="C166:G166"/>
    <mergeCell ref="H166:I166"/>
    <mergeCell ref="E168:E169"/>
    <mergeCell ref="D168:D169"/>
    <mergeCell ref="C168:C169"/>
    <mergeCell ref="C124:M124"/>
    <mergeCell ref="J145:L145"/>
    <mergeCell ref="I147:I148"/>
    <mergeCell ref="H147:H148"/>
    <mergeCell ref="G147:G148"/>
    <mergeCell ref="F147:F148"/>
    <mergeCell ref="J147:M147"/>
    <mergeCell ref="C146:M146"/>
    <mergeCell ref="J138:L138"/>
    <mergeCell ref="I140:I141"/>
    <mergeCell ref="H140:H141"/>
    <mergeCell ref="G140:G141"/>
    <mergeCell ref="F140:F141"/>
    <mergeCell ref="J140:M140"/>
    <mergeCell ref="C139:M139"/>
    <mergeCell ref="C145:G145"/>
    <mergeCell ref="H145:I145"/>
    <mergeCell ref="E140:E141"/>
    <mergeCell ref="D140:D141"/>
    <mergeCell ref="C140:C141"/>
    <mergeCell ref="E147:E148"/>
    <mergeCell ref="D147:D148"/>
    <mergeCell ref="C147:C148"/>
    <mergeCell ref="H110:H111"/>
    <mergeCell ref="G110:G111"/>
    <mergeCell ref="F110:F111"/>
    <mergeCell ref="E110:E111"/>
    <mergeCell ref="D110:D111"/>
    <mergeCell ref="J118:L118"/>
    <mergeCell ref="I125:I126"/>
    <mergeCell ref="H125:H126"/>
    <mergeCell ref="G125:G126"/>
    <mergeCell ref="F125:F126"/>
    <mergeCell ref="J120:M120"/>
    <mergeCell ref="J125:M125"/>
    <mergeCell ref="C119:M119"/>
    <mergeCell ref="J123:L123"/>
    <mergeCell ref="E125:E126"/>
    <mergeCell ref="D125:D126"/>
    <mergeCell ref="C125:C126"/>
    <mergeCell ref="I120:I121"/>
    <mergeCell ref="H120:H121"/>
    <mergeCell ref="G120:G121"/>
    <mergeCell ref="F120:F121"/>
    <mergeCell ref="E120:E121"/>
    <mergeCell ref="D120:D121"/>
    <mergeCell ref="C120:C121"/>
    <mergeCell ref="M86:M102"/>
    <mergeCell ref="L86:L102"/>
    <mergeCell ref="J86:J102"/>
    <mergeCell ref="J103:L103"/>
    <mergeCell ref="I110:I111"/>
    <mergeCell ref="J105:M105"/>
    <mergeCell ref="J110:M110"/>
    <mergeCell ref="C104:M104"/>
    <mergeCell ref="E76:E77"/>
    <mergeCell ref="D76:D77"/>
    <mergeCell ref="C76:C77"/>
    <mergeCell ref="J76:M76"/>
    <mergeCell ref="C108:G108"/>
    <mergeCell ref="H108:I108"/>
    <mergeCell ref="C110:C111"/>
    <mergeCell ref="I105:I106"/>
    <mergeCell ref="H105:H106"/>
    <mergeCell ref="G105:G106"/>
    <mergeCell ref="F105:F106"/>
    <mergeCell ref="E105:E106"/>
    <mergeCell ref="D105:D106"/>
    <mergeCell ref="C105:C106"/>
    <mergeCell ref="C109:M109"/>
    <mergeCell ref="J108:L108"/>
    <mergeCell ref="M57:M58"/>
    <mergeCell ref="L57:L58"/>
    <mergeCell ref="J57:J58"/>
    <mergeCell ref="C68:M68"/>
    <mergeCell ref="J67:L67"/>
    <mergeCell ref="I69:I70"/>
    <mergeCell ref="H69:H70"/>
    <mergeCell ref="G69:G70"/>
    <mergeCell ref="F69:F70"/>
    <mergeCell ref="E61:E62"/>
    <mergeCell ref="D61:D62"/>
    <mergeCell ref="C61:C62"/>
    <mergeCell ref="J61:M61"/>
    <mergeCell ref="E69:E70"/>
    <mergeCell ref="D69:D70"/>
    <mergeCell ref="C69:C70"/>
    <mergeCell ref="J69:M69"/>
    <mergeCell ref="M43:M56"/>
    <mergeCell ref="L43:L56"/>
    <mergeCell ref="J43:J56"/>
    <mergeCell ref="L33:L37"/>
    <mergeCell ref="J33:J37"/>
    <mergeCell ref="M33:M37"/>
    <mergeCell ref="J39:L39"/>
    <mergeCell ref="I41:I42"/>
    <mergeCell ref="J41:M41"/>
    <mergeCell ref="C40:M40"/>
    <mergeCell ref="C39:G39"/>
    <mergeCell ref="H39:I39"/>
    <mergeCell ref="I43:I56"/>
    <mergeCell ref="H43:H56"/>
    <mergeCell ref="G43:G56"/>
    <mergeCell ref="D43:D56"/>
    <mergeCell ref="C43:C56"/>
    <mergeCell ref="H41:H42"/>
    <mergeCell ref="G41:G42"/>
    <mergeCell ref="F41:F42"/>
    <mergeCell ref="E41:E42"/>
    <mergeCell ref="D41:D42"/>
    <mergeCell ref="C41:C42"/>
    <mergeCell ref="D33:D37"/>
    <mergeCell ref="E31:E32"/>
    <mergeCell ref="D31:D32"/>
    <mergeCell ref="C31:C32"/>
    <mergeCell ref="J31:M31"/>
    <mergeCell ref="C30:M30"/>
    <mergeCell ref="J29:L29"/>
    <mergeCell ref="I31:I32"/>
    <mergeCell ref="H31:H32"/>
    <mergeCell ref="G31:G32"/>
    <mergeCell ref="F31:F32"/>
    <mergeCell ref="C29:G29"/>
    <mergeCell ref="H29:I29"/>
    <mergeCell ref="E18:E19"/>
    <mergeCell ref="D18:D19"/>
    <mergeCell ref="C18:C19"/>
    <mergeCell ref="J18:M18"/>
    <mergeCell ref="C17:M17"/>
    <mergeCell ref="J16:L16"/>
    <mergeCell ref="I18:I19"/>
    <mergeCell ref="H18:H19"/>
    <mergeCell ref="G18:G19"/>
    <mergeCell ref="F18:F19"/>
    <mergeCell ref="C16:G16"/>
    <mergeCell ref="H16:I16"/>
    <mergeCell ref="J4:M4"/>
    <mergeCell ref="C2:M2"/>
    <mergeCell ref="C3:M3"/>
    <mergeCell ref="J8:L8"/>
    <mergeCell ref="I10:I11"/>
    <mergeCell ref="H10:H11"/>
    <mergeCell ref="G10:G11"/>
    <mergeCell ref="F10:F11"/>
    <mergeCell ref="E10:E11"/>
    <mergeCell ref="D10:D11"/>
    <mergeCell ref="C10:C11"/>
    <mergeCell ref="J10:M10"/>
    <mergeCell ref="C9:M9"/>
    <mergeCell ref="C8:G8"/>
    <mergeCell ref="H8:I8"/>
    <mergeCell ref="I4:I5"/>
    <mergeCell ref="H4:H5"/>
    <mergeCell ref="G4:G5"/>
    <mergeCell ref="F4:F5"/>
    <mergeCell ref="E4:E5"/>
    <mergeCell ref="D4:D5"/>
    <mergeCell ref="C4:C5"/>
    <mergeCell ref="H103:I103"/>
    <mergeCell ref="C74:G74"/>
    <mergeCell ref="H74:I74"/>
    <mergeCell ref="I86:I102"/>
    <mergeCell ref="H86:H102"/>
    <mergeCell ref="G86:G102"/>
    <mergeCell ref="D86:D102"/>
    <mergeCell ref="C86:C102"/>
    <mergeCell ref="C59:G59"/>
    <mergeCell ref="H59:I59"/>
    <mergeCell ref="C67:G67"/>
    <mergeCell ref="H67:I67"/>
    <mergeCell ref="C60:M60"/>
    <mergeCell ref="J59:L59"/>
    <mergeCell ref="I61:I62"/>
    <mergeCell ref="H61:H62"/>
    <mergeCell ref="G61:G62"/>
    <mergeCell ref="F61:F62"/>
    <mergeCell ref="C75:M75"/>
    <mergeCell ref="J74:L74"/>
    <mergeCell ref="I76:I77"/>
    <mergeCell ref="H76:H77"/>
    <mergeCell ref="G76:G77"/>
    <mergeCell ref="F76:F77"/>
    <mergeCell ref="B33:B37"/>
    <mergeCell ref="B43:B56"/>
    <mergeCell ref="B86:B102"/>
    <mergeCell ref="C173:G173"/>
    <mergeCell ref="H173:I173"/>
    <mergeCell ref="C123:G123"/>
    <mergeCell ref="H123:I123"/>
    <mergeCell ref="C138:G138"/>
    <mergeCell ref="H138:I138"/>
    <mergeCell ref="I112:I116"/>
    <mergeCell ref="C118:G118"/>
    <mergeCell ref="H118:I118"/>
    <mergeCell ref="C33:C37"/>
    <mergeCell ref="F33:F37"/>
    <mergeCell ref="I33:I37"/>
    <mergeCell ref="H33:H37"/>
    <mergeCell ref="G33:G37"/>
    <mergeCell ref="B57:B58"/>
    <mergeCell ref="C57:C58"/>
    <mergeCell ref="D57:D58"/>
    <mergeCell ref="G57:G58"/>
    <mergeCell ref="H57:H58"/>
    <mergeCell ref="I57:I58"/>
    <mergeCell ref="C103:G103"/>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93"/>
  <sheetViews>
    <sheetView showGridLines="0" zoomScale="85" zoomScaleNormal="85" workbookViewId="0">
      <selection activeCell="J42" sqref="J42"/>
    </sheetView>
  </sheetViews>
  <sheetFormatPr defaultRowHeight="15.75" x14ac:dyDescent="0.25"/>
  <cols>
    <col min="1" max="2" width="3.7109375" style="28" customWidth="1"/>
    <col min="3" max="3" width="25.7109375" style="28" customWidth="1"/>
    <col min="4" max="4" width="17.7109375" style="28" customWidth="1"/>
    <col min="5" max="5" width="35.7109375" style="28" customWidth="1"/>
    <col min="6" max="6" width="13.7109375" style="28" customWidth="1"/>
    <col min="7" max="7" width="35.7109375" style="28" customWidth="1"/>
    <col min="8" max="8" width="26.7109375" style="28" customWidth="1"/>
    <col min="9" max="9" width="22.7109375" style="28" customWidth="1"/>
    <col min="10" max="12" width="20.7109375" style="79" customWidth="1"/>
    <col min="13" max="13" width="30.7109375" style="79" customWidth="1"/>
    <col min="14" max="14" width="11.28515625" style="28" bestFit="1" customWidth="1"/>
    <col min="15" max="16384" width="9.140625" style="28"/>
  </cols>
  <sheetData>
    <row r="1" spans="2:14" ht="20.100000000000001" customHeight="1" thickBot="1" x14ac:dyDescent="0.3"/>
    <row r="2" spans="2:14" ht="20.100000000000001" customHeight="1" thickBot="1" x14ac:dyDescent="0.3">
      <c r="C2" s="747" t="s">
        <v>528</v>
      </c>
      <c r="D2" s="731"/>
      <c r="E2" s="731"/>
      <c r="F2" s="731"/>
      <c r="G2" s="731"/>
      <c r="H2" s="731"/>
      <c r="I2" s="731"/>
      <c r="J2" s="731"/>
      <c r="K2" s="731"/>
      <c r="L2" s="731"/>
      <c r="M2" s="732"/>
    </row>
    <row r="3" spans="2:14" ht="20.100000000000001" customHeight="1" thickBot="1" x14ac:dyDescent="0.3">
      <c r="C3" s="747" t="s">
        <v>523</v>
      </c>
      <c r="D3" s="731"/>
      <c r="E3" s="731"/>
      <c r="F3" s="731"/>
      <c r="G3" s="731"/>
      <c r="H3" s="731"/>
      <c r="I3" s="731"/>
      <c r="J3" s="731"/>
      <c r="K3" s="731"/>
      <c r="L3" s="731"/>
      <c r="M3" s="732"/>
    </row>
    <row r="4" spans="2:14" ht="20.100000000000001" customHeight="1" x14ac:dyDescent="0.25">
      <c r="C4" s="807" t="s">
        <v>11</v>
      </c>
      <c r="D4" s="805" t="s">
        <v>0</v>
      </c>
      <c r="E4" s="805" t="s">
        <v>12</v>
      </c>
      <c r="F4" s="805" t="s">
        <v>13</v>
      </c>
      <c r="G4" s="805" t="s">
        <v>14</v>
      </c>
      <c r="H4" s="805" t="s">
        <v>15</v>
      </c>
      <c r="I4" s="809" t="s">
        <v>31</v>
      </c>
      <c r="J4" s="727" t="s">
        <v>726</v>
      </c>
      <c r="K4" s="728"/>
      <c r="L4" s="729"/>
      <c r="M4" s="730"/>
    </row>
    <row r="5" spans="2:14" ht="30" x14ac:dyDescent="0.25">
      <c r="C5" s="808"/>
      <c r="D5" s="806"/>
      <c r="E5" s="806"/>
      <c r="F5" s="806"/>
      <c r="G5" s="806"/>
      <c r="H5" s="806"/>
      <c r="I5" s="810"/>
      <c r="J5" s="423" t="s">
        <v>723</v>
      </c>
      <c r="K5" s="344" t="s">
        <v>0</v>
      </c>
      <c r="L5" s="422" t="s">
        <v>724</v>
      </c>
      <c r="M5" s="342" t="s">
        <v>725</v>
      </c>
      <c r="N5" s="29"/>
    </row>
    <row r="6" spans="2:14" ht="120" x14ac:dyDescent="0.25">
      <c r="B6" s="28">
        <v>1</v>
      </c>
      <c r="C6" s="427" t="s">
        <v>36</v>
      </c>
      <c r="D6" s="428" t="s">
        <v>292</v>
      </c>
      <c r="E6" s="430" t="s">
        <v>293</v>
      </c>
      <c r="F6" s="428" t="s">
        <v>19</v>
      </c>
      <c r="G6" s="430" t="s">
        <v>294</v>
      </c>
      <c r="H6" s="39">
        <v>4620638.4800000004</v>
      </c>
      <c r="I6" s="436">
        <v>45474</v>
      </c>
      <c r="J6" s="522"/>
      <c r="K6" s="510"/>
      <c r="L6" s="498"/>
      <c r="M6" s="499"/>
      <c r="N6" s="29"/>
    </row>
    <row r="7" spans="2:14" ht="75" x14ac:dyDescent="0.25">
      <c r="B7" s="28">
        <v>2</v>
      </c>
      <c r="C7" s="427" t="s">
        <v>36</v>
      </c>
      <c r="D7" s="428" t="s">
        <v>292</v>
      </c>
      <c r="E7" s="430" t="s">
        <v>320</v>
      </c>
      <c r="F7" s="428" t="s">
        <v>19</v>
      </c>
      <c r="G7" s="430" t="s">
        <v>319</v>
      </c>
      <c r="H7" s="39">
        <v>4115735.91</v>
      </c>
      <c r="I7" s="436">
        <v>45498</v>
      </c>
      <c r="J7" s="522"/>
      <c r="K7" s="510"/>
      <c r="L7" s="498"/>
      <c r="M7" s="499"/>
      <c r="N7" s="29"/>
    </row>
    <row r="8" spans="2:14" ht="150.75" thickBot="1" x14ac:dyDescent="0.3">
      <c r="B8" s="28">
        <v>3</v>
      </c>
      <c r="C8" s="431" t="s">
        <v>36</v>
      </c>
      <c r="D8" s="432" t="s">
        <v>292</v>
      </c>
      <c r="E8" s="438" t="s">
        <v>318</v>
      </c>
      <c r="F8" s="432" t="s">
        <v>19</v>
      </c>
      <c r="G8" s="438" t="s">
        <v>319</v>
      </c>
      <c r="H8" s="44">
        <v>2157710.77</v>
      </c>
      <c r="I8" s="437">
        <v>45536</v>
      </c>
      <c r="J8" s="523"/>
      <c r="K8" s="511"/>
      <c r="L8" s="502"/>
      <c r="M8" s="503"/>
      <c r="N8" s="29"/>
    </row>
    <row r="9" spans="2:14" ht="21.75" thickBot="1" x14ac:dyDescent="0.3">
      <c r="C9" s="756" t="s">
        <v>534</v>
      </c>
      <c r="D9" s="757"/>
      <c r="E9" s="757"/>
      <c r="F9" s="757"/>
      <c r="G9" s="757"/>
      <c r="H9" s="758">
        <f>SUM(H6:H8)</f>
        <v>10894085.16</v>
      </c>
      <c r="I9" s="759"/>
      <c r="J9" s="748" t="s">
        <v>534</v>
      </c>
      <c r="K9" s="749"/>
      <c r="L9" s="749"/>
      <c r="M9" s="348">
        <f>SUM(M6:M8)</f>
        <v>0</v>
      </c>
      <c r="N9" s="29"/>
    </row>
    <row r="10" spans="2:14" ht="20.100000000000001" customHeight="1" thickBot="1" x14ac:dyDescent="0.3">
      <c r="C10" s="722" t="s">
        <v>533</v>
      </c>
      <c r="D10" s="723"/>
      <c r="E10" s="723"/>
      <c r="F10" s="723"/>
      <c r="G10" s="723"/>
      <c r="H10" s="723"/>
      <c r="I10" s="723"/>
      <c r="J10" s="723"/>
      <c r="K10" s="723"/>
      <c r="L10" s="723"/>
      <c r="M10" s="724"/>
    </row>
    <row r="11" spans="2:14" ht="20.100000000000001" customHeight="1" x14ac:dyDescent="0.25">
      <c r="C11" s="720" t="s">
        <v>11</v>
      </c>
      <c r="D11" s="718" t="s">
        <v>0</v>
      </c>
      <c r="E11" s="718" t="s">
        <v>12</v>
      </c>
      <c r="F11" s="718" t="s">
        <v>13</v>
      </c>
      <c r="G11" s="718" t="s">
        <v>14</v>
      </c>
      <c r="H11" s="718" t="s">
        <v>15</v>
      </c>
      <c r="I11" s="736" t="s">
        <v>31</v>
      </c>
      <c r="J11" s="727" t="s">
        <v>726</v>
      </c>
      <c r="K11" s="728"/>
      <c r="L11" s="729"/>
      <c r="M11" s="730"/>
    </row>
    <row r="12" spans="2:14" ht="30" x14ac:dyDescent="0.25">
      <c r="C12" s="721"/>
      <c r="D12" s="719"/>
      <c r="E12" s="719"/>
      <c r="F12" s="719"/>
      <c r="G12" s="719"/>
      <c r="H12" s="719"/>
      <c r="I12" s="737"/>
      <c r="J12" s="423" t="s">
        <v>723</v>
      </c>
      <c r="K12" s="344" t="s">
        <v>0</v>
      </c>
      <c r="L12" s="422" t="s">
        <v>724</v>
      </c>
      <c r="M12" s="342" t="s">
        <v>725</v>
      </c>
    </row>
    <row r="13" spans="2:14" ht="90" x14ac:dyDescent="0.25">
      <c r="B13" s="28">
        <v>1</v>
      </c>
      <c r="C13" s="158" t="s">
        <v>236</v>
      </c>
      <c r="D13" s="159" t="s">
        <v>210</v>
      </c>
      <c r="E13" s="160" t="s">
        <v>348</v>
      </c>
      <c r="F13" s="159" t="s">
        <v>19</v>
      </c>
      <c r="G13" s="160" t="s">
        <v>349</v>
      </c>
      <c r="H13" s="112">
        <v>62108.93</v>
      </c>
      <c r="I13" s="345">
        <v>45479</v>
      </c>
      <c r="J13" s="522"/>
      <c r="K13" s="510"/>
      <c r="L13" s="498"/>
      <c r="M13" s="499"/>
    </row>
    <row r="14" spans="2:14" ht="240.75" thickBot="1" x14ac:dyDescent="0.3">
      <c r="B14" s="28">
        <v>2</v>
      </c>
      <c r="C14" s="176" t="s">
        <v>209</v>
      </c>
      <c r="D14" s="177" t="s">
        <v>210</v>
      </c>
      <c r="E14" s="178" t="s">
        <v>629</v>
      </c>
      <c r="F14" s="179" t="s">
        <v>19</v>
      </c>
      <c r="G14" s="178" t="s">
        <v>630</v>
      </c>
      <c r="H14" s="113">
        <v>989026.68</v>
      </c>
      <c r="I14" s="354">
        <v>45564</v>
      </c>
      <c r="J14" s="523"/>
      <c r="K14" s="511"/>
      <c r="L14" s="502"/>
      <c r="M14" s="503"/>
    </row>
    <row r="15" spans="2:14" ht="20.100000000000001" customHeight="1" thickBot="1" x14ac:dyDescent="0.3">
      <c r="C15" s="710" t="s">
        <v>535</v>
      </c>
      <c r="D15" s="711"/>
      <c r="E15" s="711"/>
      <c r="F15" s="711"/>
      <c r="G15" s="711"/>
      <c r="H15" s="712">
        <f>SUM(H13:H14)</f>
        <v>1051135.6100000001</v>
      </c>
      <c r="I15" s="713"/>
      <c r="J15" s="748" t="s">
        <v>535</v>
      </c>
      <c r="K15" s="749"/>
      <c r="L15" s="749"/>
      <c r="M15" s="348">
        <f>SUM(M13:M14)</f>
        <v>0</v>
      </c>
    </row>
    <row r="16" spans="2:14" ht="20.100000000000001" customHeight="1" thickBot="1" x14ac:dyDescent="0.3">
      <c r="C16" s="722" t="s">
        <v>536</v>
      </c>
      <c r="D16" s="723"/>
      <c r="E16" s="723"/>
      <c r="F16" s="723"/>
      <c r="G16" s="723"/>
      <c r="H16" s="723"/>
      <c r="I16" s="723"/>
      <c r="J16" s="731"/>
      <c r="K16" s="731"/>
      <c r="L16" s="731"/>
      <c r="M16" s="732"/>
    </row>
    <row r="17" spans="2:13" ht="20.100000000000001" customHeight="1" x14ac:dyDescent="0.25">
      <c r="C17" s="720" t="s">
        <v>11</v>
      </c>
      <c r="D17" s="718" t="s">
        <v>0</v>
      </c>
      <c r="E17" s="718" t="s">
        <v>12</v>
      </c>
      <c r="F17" s="718" t="s">
        <v>13</v>
      </c>
      <c r="G17" s="718" t="s">
        <v>14</v>
      </c>
      <c r="H17" s="718" t="s">
        <v>15</v>
      </c>
      <c r="I17" s="736" t="s">
        <v>31</v>
      </c>
      <c r="J17" s="727" t="s">
        <v>726</v>
      </c>
      <c r="K17" s="728"/>
      <c r="L17" s="729"/>
      <c r="M17" s="730"/>
    </row>
    <row r="18" spans="2:13" ht="30" x14ac:dyDescent="0.25">
      <c r="C18" s="721"/>
      <c r="D18" s="719"/>
      <c r="E18" s="719"/>
      <c r="F18" s="719"/>
      <c r="G18" s="719"/>
      <c r="H18" s="719"/>
      <c r="I18" s="737"/>
      <c r="J18" s="423" t="s">
        <v>723</v>
      </c>
      <c r="K18" s="344" t="s">
        <v>0</v>
      </c>
      <c r="L18" s="422" t="s">
        <v>724</v>
      </c>
      <c r="M18" s="342" t="s">
        <v>725</v>
      </c>
    </row>
    <row r="19" spans="2:13" ht="120" x14ac:dyDescent="0.25">
      <c r="B19" s="28">
        <v>1</v>
      </c>
      <c r="C19" s="427" t="s">
        <v>236</v>
      </c>
      <c r="D19" s="428" t="s">
        <v>210</v>
      </c>
      <c r="E19" s="48" t="s">
        <v>354</v>
      </c>
      <c r="F19" s="428" t="s">
        <v>19</v>
      </c>
      <c r="G19" s="48" t="s">
        <v>355</v>
      </c>
      <c r="H19" s="65">
        <v>287.73</v>
      </c>
      <c r="I19" s="340">
        <v>45487</v>
      </c>
      <c r="J19" s="522"/>
      <c r="K19" s="510"/>
      <c r="L19" s="498"/>
      <c r="M19" s="499"/>
    </row>
    <row r="20" spans="2:13" ht="135" x14ac:dyDescent="0.25">
      <c r="B20" s="28">
        <v>2</v>
      </c>
      <c r="C20" s="427" t="s">
        <v>236</v>
      </c>
      <c r="D20" s="428" t="s">
        <v>210</v>
      </c>
      <c r="E20" s="48" t="s">
        <v>356</v>
      </c>
      <c r="F20" s="428" t="s">
        <v>19</v>
      </c>
      <c r="G20" s="48" t="s">
        <v>357</v>
      </c>
      <c r="H20" s="65">
        <v>14259.63</v>
      </c>
      <c r="I20" s="340">
        <v>45490</v>
      </c>
      <c r="J20" s="522"/>
      <c r="K20" s="510"/>
      <c r="L20" s="498"/>
      <c r="M20" s="499"/>
    </row>
    <row r="21" spans="2:13" ht="120" x14ac:dyDescent="0.25">
      <c r="B21" s="28">
        <v>3</v>
      </c>
      <c r="C21" s="427" t="s">
        <v>209</v>
      </c>
      <c r="D21" s="428" t="s">
        <v>210</v>
      </c>
      <c r="E21" s="48" t="s">
        <v>340</v>
      </c>
      <c r="F21" s="428" t="s">
        <v>19</v>
      </c>
      <c r="G21" s="48" t="s">
        <v>341</v>
      </c>
      <c r="H21" s="65">
        <v>93238.69</v>
      </c>
      <c r="I21" s="346">
        <v>45495</v>
      </c>
      <c r="J21" s="522"/>
      <c r="K21" s="510"/>
      <c r="L21" s="498"/>
      <c r="M21" s="499"/>
    </row>
    <row r="22" spans="2:13" ht="60" x14ac:dyDescent="0.25">
      <c r="B22" s="28">
        <v>4</v>
      </c>
      <c r="C22" s="158" t="s">
        <v>217</v>
      </c>
      <c r="D22" s="161" t="s">
        <v>210</v>
      </c>
      <c r="E22" s="175" t="s">
        <v>234</v>
      </c>
      <c r="F22" s="164" t="s">
        <v>19</v>
      </c>
      <c r="G22" s="160" t="s">
        <v>235</v>
      </c>
      <c r="H22" s="173">
        <v>53960.11</v>
      </c>
      <c r="I22" s="355">
        <v>45504</v>
      </c>
      <c r="J22" s="522"/>
      <c r="K22" s="510"/>
      <c r="L22" s="498"/>
      <c r="M22" s="499"/>
    </row>
    <row r="23" spans="2:13" ht="120.75" thickBot="1" x14ac:dyDescent="0.3">
      <c r="B23" s="28">
        <v>5</v>
      </c>
      <c r="C23" s="431" t="s">
        <v>217</v>
      </c>
      <c r="D23" s="438" t="s">
        <v>210</v>
      </c>
      <c r="E23" s="200" t="s">
        <v>372</v>
      </c>
      <c r="F23" s="432" t="s">
        <v>19</v>
      </c>
      <c r="G23" s="200" t="s">
        <v>373</v>
      </c>
      <c r="H23" s="54">
        <v>1341.78</v>
      </c>
      <c r="I23" s="350">
        <v>45162</v>
      </c>
      <c r="J23" s="523"/>
      <c r="K23" s="511"/>
      <c r="L23" s="502"/>
      <c r="M23" s="503"/>
    </row>
    <row r="24" spans="2:13" ht="20.100000000000001" customHeight="1" thickBot="1" x14ac:dyDescent="0.3">
      <c r="C24" s="710" t="s">
        <v>537</v>
      </c>
      <c r="D24" s="711"/>
      <c r="E24" s="711"/>
      <c r="F24" s="711"/>
      <c r="G24" s="711"/>
      <c r="H24" s="712">
        <f>SUM(H19:H23)</f>
        <v>163087.94</v>
      </c>
      <c r="I24" s="713"/>
      <c r="J24" s="748" t="s">
        <v>537</v>
      </c>
      <c r="K24" s="749"/>
      <c r="L24" s="749"/>
      <c r="M24" s="348">
        <f>SUM(M19:M23)</f>
        <v>0</v>
      </c>
    </row>
    <row r="25" spans="2:13" ht="20.100000000000001" customHeight="1" thickBot="1" x14ac:dyDescent="0.3">
      <c r="C25" s="722" t="s">
        <v>522</v>
      </c>
      <c r="D25" s="723"/>
      <c r="E25" s="723"/>
      <c r="F25" s="723"/>
      <c r="G25" s="723"/>
      <c r="H25" s="723"/>
      <c r="I25" s="723"/>
      <c r="J25" s="723"/>
      <c r="K25" s="723"/>
      <c r="L25" s="723"/>
      <c r="M25" s="724"/>
    </row>
    <row r="26" spans="2:13" ht="20.100000000000001" customHeight="1" x14ac:dyDescent="0.25">
      <c r="C26" s="720" t="s">
        <v>11</v>
      </c>
      <c r="D26" s="718" t="s">
        <v>0</v>
      </c>
      <c r="E26" s="718" t="s">
        <v>12</v>
      </c>
      <c r="F26" s="718" t="s">
        <v>13</v>
      </c>
      <c r="G26" s="718" t="s">
        <v>14</v>
      </c>
      <c r="H26" s="718" t="s">
        <v>15</v>
      </c>
      <c r="I26" s="716" t="s">
        <v>31</v>
      </c>
      <c r="J26" s="728" t="s">
        <v>726</v>
      </c>
      <c r="K26" s="728"/>
      <c r="L26" s="729"/>
      <c r="M26" s="730"/>
    </row>
    <row r="27" spans="2:13" ht="30" x14ac:dyDescent="0.25">
      <c r="C27" s="721"/>
      <c r="D27" s="719"/>
      <c r="E27" s="719"/>
      <c r="F27" s="719"/>
      <c r="G27" s="719"/>
      <c r="H27" s="719"/>
      <c r="I27" s="717"/>
      <c r="J27" s="344" t="s">
        <v>723</v>
      </c>
      <c r="K27" s="344" t="s">
        <v>0</v>
      </c>
      <c r="L27" s="422" t="s">
        <v>724</v>
      </c>
      <c r="M27" s="342" t="s">
        <v>725</v>
      </c>
    </row>
    <row r="28" spans="2:13" ht="20.100000000000001" customHeight="1" x14ac:dyDescent="0.25">
      <c r="B28" s="775">
        <v>1</v>
      </c>
      <c r="C28" s="817" t="str">
        <f>Mobiliário!B4</f>
        <v>Coordenadoria de Almoxarifado e Patrimônio</v>
      </c>
      <c r="D28" s="777" t="str">
        <f>Mobiliário!C4</f>
        <v>23.0.000002879-7</v>
      </c>
      <c r="E28" s="42" t="str">
        <f>Mobiliário!D4</f>
        <v>Poltrona presidente</v>
      </c>
      <c r="F28" s="588">
        <f>Mobiliário!E4</f>
        <v>4</v>
      </c>
      <c r="G28" s="779" t="str">
        <f>Mobiliário!F4</f>
        <v>Necessidade de equipar o Tribunal com mobiliário adequado para o desenvolvimento de suas atividades presenciais, onde a demanda pela renovação ou acréscimo do mobiliário se apresenta.</v>
      </c>
      <c r="H28" s="818">
        <f>Mobiliário!H4</f>
        <v>153254.97</v>
      </c>
      <c r="I28" s="708">
        <f>Mobiliário!I4</f>
        <v>45474</v>
      </c>
      <c r="J28" s="801"/>
      <c r="K28" s="510"/>
      <c r="L28" s="800"/>
      <c r="M28" s="799"/>
    </row>
    <row r="29" spans="2:13" ht="20.100000000000001" customHeight="1" x14ac:dyDescent="0.25">
      <c r="B29" s="775"/>
      <c r="C29" s="817"/>
      <c r="D29" s="777"/>
      <c r="E29" s="42" t="str">
        <f>Mobiliário!D5</f>
        <v>mesa em L</v>
      </c>
      <c r="F29" s="588">
        <f>Mobiliário!E5</f>
        <v>68</v>
      </c>
      <c r="G29" s="779"/>
      <c r="H29" s="818"/>
      <c r="I29" s="708"/>
      <c r="J29" s="801"/>
      <c r="K29" s="510"/>
      <c r="L29" s="800"/>
      <c r="M29" s="799"/>
    </row>
    <row r="30" spans="2:13" ht="20.100000000000001" customHeight="1" x14ac:dyDescent="0.25">
      <c r="B30" s="775"/>
      <c r="C30" s="817"/>
      <c r="D30" s="777"/>
      <c r="E30" s="42" t="str">
        <f>Mobiliário!D6</f>
        <v>gaveteiro</v>
      </c>
      <c r="F30" s="588">
        <f>Mobiliário!E6</f>
        <v>71</v>
      </c>
      <c r="G30" s="779"/>
      <c r="H30" s="818"/>
      <c r="I30" s="708"/>
      <c r="J30" s="801"/>
      <c r="K30" s="510"/>
      <c r="L30" s="800"/>
      <c r="M30" s="799"/>
    </row>
    <row r="31" spans="2:13" ht="20.100000000000001" customHeight="1" x14ac:dyDescent="0.25">
      <c r="B31" s="775"/>
      <c r="C31" s="817"/>
      <c r="D31" s="777"/>
      <c r="E31" s="42" t="str">
        <f>Mobiliário!D7</f>
        <v>mesa peninsular</v>
      </c>
      <c r="F31" s="588">
        <f>Mobiliário!E7</f>
        <v>3</v>
      </c>
      <c r="G31" s="779"/>
      <c r="H31" s="818"/>
      <c r="I31" s="708"/>
      <c r="J31" s="801"/>
      <c r="K31" s="510"/>
      <c r="L31" s="800"/>
      <c r="M31" s="799"/>
    </row>
    <row r="32" spans="2:13" ht="20.100000000000001" customHeight="1" x14ac:dyDescent="0.25">
      <c r="B32" s="775"/>
      <c r="C32" s="817"/>
      <c r="D32" s="777"/>
      <c r="E32" s="42" t="str">
        <f>Mobiliário!D8</f>
        <v>cadeira interlocutor</v>
      </c>
      <c r="F32" s="588">
        <f>Mobiliário!E8</f>
        <v>22</v>
      </c>
      <c r="G32" s="779"/>
      <c r="H32" s="818"/>
      <c r="I32" s="708"/>
      <c r="J32" s="801"/>
      <c r="K32" s="510"/>
      <c r="L32" s="800"/>
      <c r="M32" s="799"/>
    </row>
    <row r="33" spans="2:13" x14ac:dyDescent="0.25">
      <c r="B33" s="775"/>
      <c r="C33" s="817"/>
      <c r="D33" s="777"/>
      <c r="E33" s="42" t="str">
        <f>Mobiliário!D9</f>
        <v>sofá de 2 lugares</v>
      </c>
      <c r="F33" s="588">
        <f>Mobiliário!E9</f>
        <v>1</v>
      </c>
      <c r="G33" s="779"/>
      <c r="H33" s="818"/>
      <c r="I33" s="708"/>
      <c r="J33" s="801"/>
      <c r="K33" s="510"/>
      <c r="L33" s="800"/>
      <c r="M33" s="799"/>
    </row>
    <row r="34" spans="2:13" ht="20.100000000000001" customHeight="1" x14ac:dyDescent="0.25">
      <c r="B34" s="775"/>
      <c r="C34" s="817"/>
      <c r="D34" s="777"/>
      <c r="E34" s="42" t="str">
        <f>Mobiliário!D10</f>
        <v>cadeira empilhaveis</v>
      </c>
      <c r="F34" s="588">
        <f>Mobiliário!E10</f>
        <v>56</v>
      </c>
      <c r="G34" s="779"/>
      <c r="H34" s="818"/>
      <c r="I34" s="708"/>
      <c r="J34" s="801"/>
      <c r="K34" s="510"/>
      <c r="L34" s="800"/>
      <c r="M34" s="799"/>
    </row>
    <row r="35" spans="2:13" ht="20.100000000000001" customHeight="1" x14ac:dyDescent="0.25">
      <c r="B35" s="775"/>
      <c r="C35" s="817"/>
      <c r="D35" s="777"/>
      <c r="E35" s="42" t="str">
        <f>Mobiliário!D11</f>
        <v>mesa reunião</v>
      </c>
      <c r="F35" s="588">
        <f>Mobiliário!E11</f>
        <v>2</v>
      </c>
      <c r="G35" s="779"/>
      <c r="H35" s="818"/>
      <c r="I35" s="708"/>
      <c r="J35" s="801"/>
      <c r="K35" s="510"/>
      <c r="L35" s="800"/>
      <c r="M35" s="799"/>
    </row>
    <row r="36" spans="2:13" ht="20.100000000000001" customHeight="1" x14ac:dyDescent="0.25">
      <c r="B36" s="775"/>
      <c r="C36" s="817"/>
      <c r="D36" s="777"/>
      <c r="E36" s="42" t="e">
        <f>Mobiliário!#REF!</f>
        <v>#REF!</v>
      </c>
      <c r="F36" s="588" t="e">
        <f>Mobiliário!#REF!</f>
        <v>#REF!</v>
      </c>
      <c r="G36" s="779"/>
      <c r="H36" s="818"/>
      <c r="I36" s="708"/>
      <c r="J36" s="801"/>
      <c r="K36" s="510"/>
      <c r="L36" s="800"/>
      <c r="M36" s="799"/>
    </row>
    <row r="37" spans="2:13" ht="20.100000000000001" customHeight="1" x14ac:dyDescent="0.25">
      <c r="B37" s="775"/>
      <c r="C37" s="817"/>
      <c r="D37" s="777"/>
      <c r="E37" s="42" t="str">
        <f>Mobiliário!D12</f>
        <v>mesa de reunião 2,40m</v>
      </c>
      <c r="F37" s="588">
        <f>Mobiliário!E12</f>
        <v>1</v>
      </c>
      <c r="G37" s="779"/>
      <c r="H37" s="818"/>
      <c r="I37" s="708"/>
      <c r="J37" s="801"/>
      <c r="K37" s="510"/>
      <c r="L37" s="800"/>
      <c r="M37" s="799"/>
    </row>
    <row r="38" spans="2:13" ht="20.100000000000001" customHeight="1" thickBot="1" x14ac:dyDescent="0.3">
      <c r="C38" s="710" t="s">
        <v>538</v>
      </c>
      <c r="D38" s="711"/>
      <c r="E38" s="711"/>
      <c r="F38" s="711"/>
      <c r="G38" s="711"/>
      <c r="H38" s="712">
        <f>SUM(H28)</f>
        <v>153254.97</v>
      </c>
      <c r="I38" s="713"/>
      <c r="J38" s="748" t="s">
        <v>538</v>
      </c>
      <c r="K38" s="749"/>
      <c r="L38" s="749"/>
      <c r="M38" s="348">
        <f>SUM(M28)</f>
        <v>0</v>
      </c>
    </row>
    <row r="39" spans="2:13" ht="20.100000000000001" customHeight="1" thickBot="1" x14ac:dyDescent="0.3">
      <c r="C39" s="722" t="s">
        <v>511</v>
      </c>
      <c r="D39" s="723"/>
      <c r="E39" s="723"/>
      <c r="F39" s="723"/>
      <c r="G39" s="723"/>
      <c r="H39" s="723"/>
      <c r="I39" s="723"/>
      <c r="J39" s="723"/>
      <c r="K39" s="723"/>
      <c r="L39" s="723"/>
      <c r="M39" s="724"/>
    </row>
    <row r="40" spans="2:13" ht="20.100000000000001" customHeight="1" x14ac:dyDescent="0.25">
      <c r="C40" s="720" t="s">
        <v>11</v>
      </c>
      <c r="D40" s="718" t="s">
        <v>0</v>
      </c>
      <c r="E40" s="718" t="s">
        <v>12</v>
      </c>
      <c r="F40" s="718" t="s">
        <v>13</v>
      </c>
      <c r="G40" s="718" t="s">
        <v>14</v>
      </c>
      <c r="H40" s="718" t="s">
        <v>15</v>
      </c>
      <c r="I40" s="716" t="s">
        <v>31</v>
      </c>
      <c r="J40" s="728" t="s">
        <v>726</v>
      </c>
      <c r="K40" s="728"/>
      <c r="L40" s="729"/>
      <c r="M40" s="730"/>
    </row>
    <row r="41" spans="2:13" ht="30" x14ac:dyDescent="0.25">
      <c r="C41" s="721"/>
      <c r="D41" s="719"/>
      <c r="E41" s="719"/>
      <c r="F41" s="719"/>
      <c r="G41" s="719"/>
      <c r="H41" s="719"/>
      <c r="I41" s="717"/>
      <c r="J41" s="344" t="s">
        <v>723</v>
      </c>
      <c r="K41" s="344" t="s">
        <v>0</v>
      </c>
      <c r="L41" s="422" t="s">
        <v>724</v>
      </c>
      <c r="M41" s="342" t="s">
        <v>725</v>
      </c>
    </row>
    <row r="42" spans="2:13" ht="150.75" thickBot="1" x14ac:dyDescent="0.3">
      <c r="B42" s="28">
        <v>1</v>
      </c>
      <c r="C42" s="431" t="s">
        <v>5</v>
      </c>
      <c r="D42" s="432" t="s">
        <v>4</v>
      </c>
      <c r="E42" s="438" t="s">
        <v>242</v>
      </c>
      <c r="F42" s="438" t="s">
        <v>19</v>
      </c>
      <c r="G42" s="438" t="s">
        <v>243</v>
      </c>
      <c r="H42" s="435">
        <v>21478.68</v>
      </c>
      <c r="I42" s="419">
        <v>45536</v>
      </c>
      <c r="J42" s="524"/>
      <c r="K42" s="511"/>
      <c r="L42" s="502"/>
      <c r="M42" s="503"/>
    </row>
    <row r="43" spans="2:13" ht="20.100000000000001" customHeight="1" thickBot="1" x14ac:dyDescent="0.3">
      <c r="C43" s="710" t="s">
        <v>542</v>
      </c>
      <c r="D43" s="711"/>
      <c r="E43" s="711"/>
      <c r="F43" s="711"/>
      <c r="G43" s="711"/>
      <c r="H43" s="712">
        <f>SUM(H42)</f>
        <v>21478.68</v>
      </c>
      <c r="I43" s="713"/>
      <c r="J43" s="748" t="s">
        <v>542</v>
      </c>
      <c r="K43" s="749"/>
      <c r="L43" s="749"/>
      <c r="M43" s="348">
        <f>SUM(M42)</f>
        <v>0</v>
      </c>
    </row>
    <row r="44" spans="2:13" ht="20.100000000000001" customHeight="1" thickBot="1" x14ac:dyDescent="0.3">
      <c r="C44" s="722" t="s">
        <v>544</v>
      </c>
      <c r="D44" s="723"/>
      <c r="E44" s="723"/>
      <c r="F44" s="723"/>
      <c r="G44" s="723"/>
      <c r="H44" s="723"/>
      <c r="I44" s="723"/>
      <c r="J44" s="723"/>
      <c r="K44" s="723"/>
      <c r="L44" s="723"/>
      <c r="M44" s="724"/>
    </row>
    <row r="45" spans="2:13" ht="20.100000000000001" customHeight="1" x14ac:dyDescent="0.25">
      <c r="C45" s="720" t="s">
        <v>11</v>
      </c>
      <c r="D45" s="718" t="s">
        <v>0</v>
      </c>
      <c r="E45" s="718" t="s">
        <v>12</v>
      </c>
      <c r="F45" s="718" t="s">
        <v>13</v>
      </c>
      <c r="G45" s="718" t="s">
        <v>14</v>
      </c>
      <c r="H45" s="718" t="s">
        <v>15</v>
      </c>
      <c r="I45" s="716" t="s">
        <v>31</v>
      </c>
      <c r="J45" s="728" t="s">
        <v>726</v>
      </c>
      <c r="K45" s="728"/>
      <c r="L45" s="729"/>
      <c r="M45" s="730"/>
    </row>
    <row r="46" spans="2:13" ht="30" x14ac:dyDescent="0.25">
      <c r="C46" s="721"/>
      <c r="D46" s="719"/>
      <c r="E46" s="719"/>
      <c r="F46" s="719"/>
      <c r="G46" s="719"/>
      <c r="H46" s="719"/>
      <c r="I46" s="717"/>
      <c r="J46" s="344" t="s">
        <v>723</v>
      </c>
      <c r="K46" s="344" t="s">
        <v>0</v>
      </c>
      <c r="L46" s="422" t="s">
        <v>724</v>
      </c>
      <c r="M46" s="342" t="s">
        <v>725</v>
      </c>
    </row>
    <row r="47" spans="2:13" ht="120" x14ac:dyDescent="0.25">
      <c r="B47" s="28">
        <v>1</v>
      </c>
      <c r="C47" s="427" t="s">
        <v>481</v>
      </c>
      <c r="D47" s="430" t="s">
        <v>482</v>
      </c>
      <c r="E47" s="430" t="s">
        <v>487</v>
      </c>
      <c r="F47" s="428" t="s">
        <v>19</v>
      </c>
      <c r="G47" s="430" t="s">
        <v>488</v>
      </c>
      <c r="H47" s="434">
        <v>147660</v>
      </c>
      <c r="I47" s="436">
        <v>45535</v>
      </c>
      <c r="J47" s="525"/>
      <c r="K47" s="510"/>
      <c r="L47" s="498"/>
      <c r="M47" s="499"/>
    </row>
    <row r="48" spans="2:13" ht="120.75" thickBot="1" x14ac:dyDescent="0.3">
      <c r="B48" s="28">
        <v>2</v>
      </c>
      <c r="C48" s="431" t="s">
        <v>481</v>
      </c>
      <c r="D48" s="438" t="s">
        <v>482</v>
      </c>
      <c r="E48" s="438" t="s">
        <v>485</v>
      </c>
      <c r="F48" s="432" t="s">
        <v>19</v>
      </c>
      <c r="G48" s="438" t="s">
        <v>486</v>
      </c>
      <c r="H48" s="435">
        <v>50000</v>
      </c>
      <c r="I48" s="437">
        <v>45536</v>
      </c>
      <c r="J48" s="524"/>
      <c r="K48" s="511"/>
      <c r="L48" s="502"/>
      <c r="M48" s="503"/>
    </row>
    <row r="49" spans="2:13" ht="20.100000000000001" customHeight="1" thickBot="1" x14ac:dyDescent="0.3">
      <c r="C49" s="710" t="s">
        <v>545</v>
      </c>
      <c r="D49" s="711"/>
      <c r="E49" s="711"/>
      <c r="F49" s="711"/>
      <c r="G49" s="711"/>
      <c r="H49" s="712">
        <f>SUM(H47:H48)</f>
        <v>197660</v>
      </c>
      <c r="I49" s="713"/>
      <c r="J49" s="748" t="s">
        <v>545</v>
      </c>
      <c r="K49" s="749"/>
      <c r="L49" s="749"/>
      <c r="M49" s="348">
        <f>SUM(M47:M48)</f>
        <v>0</v>
      </c>
    </row>
    <row r="50" spans="2:13" ht="20.100000000000001" customHeight="1" thickBot="1" x14ac:dyDescent="0.3">
      <c r="C50" s="722" t="s">
        <v>546</v>
      </c>
      <c r="D50" s="723"/>
      <c r="E50" s="723"/>
      <c r="F50" s="723"/>
      <c r="G50" s="723"/>
      <c r="H50" s="723"/>
      <c r="I50" s="723"/>
      <c r="J50" s="723"/>
      <c r="K50" s="723"/>
      <c r="L50" s="723"/>
      <c r="M50" s="724"/>
    </row>
    <row r="51" spans="2:13" ht="20.100000000000001" customHeight="1" x14ac:dyDescent="0.25">
      <c r="C51" s="720" t="s">
        <v>11</v>
      </c>
      <c r="D51" s="718" t="s">
        <v>0</v>
      </c>
      <c r="E51" s="718" t="s">
        <v>12</v>
      </c>
      <c r="F51" s="718" t="s">
        <v>13</v>
      </c>
      <c r="G51" s="718" t="s">
        <v>14</v>
      </c>
      <c r="H51" s="718" t="s">
        <v>15</v>
      </c>
      <c r="I51" s="736" t="s">
        <v>31</v>
      </c>
      <c r="J51" s="727" t="s">
        <v>726</v>
      </c>
      <c r="K51" s="728"/>
      <c r="L51" s="729"/>
      <c r="M51" s="730"/>
    </row>
    <row r="52" spans="2:13" ht="30" x14ac:dyDescent="0.25">
      <c r="C52" s="721"/>
      <c r="D52" s="719"/>
      <c r="E52" s="719"/>
      <c r="F52" s="719"/>
      <c r="G52" s="719"/>
      <c r="H52" s="719"/>
      <c r="I52" s="737"/>
      <c r="J52" s="423" t="s">
        <v>723</v>
      </c>
      <c r="K52" s="344" t="s">
        <v>0</v>
      </c>
      <c r="L52" s="422" t="s">
        <v>724</v>
      </c>
      <c r="M52" s="342" t="s">
        <v>725</v>
      </c>
    </row>
    <row r="53" spans="2:13" ht="135" x14ac:dyDescent="0.25">
      <c r="B53" s="28">
        <v>1</v>
      </c>
      <c r="C53" s="427" t="s">
        <v>3</v>
      </c>
      <c r="D53" s="428" t="s">
        <v>2</v>
      </c>
      <c r="E53" s="433" t="s">
        <v>16</v>
      </c>
      <c r="F53" s="428">
        <v>2</v>
      </c>
      <c r="G53" s="430" t="s">
        <v>32</v>
      </c>
      <c r="H53" s="434">
        <v>4240</v>
      </c>
      <c r="I53" s="340">
        <v>45505</v>
      </c>
      <c r="J53" s="522"/>
      <c r="K53" s="510"/>
      <c r="L53" s="498"/>
      <c r="M53" s="499"/>
    </row>
    <row r="54" spans="2:13" ht="135.75" thickBot="1" x14ac:dyDescent="0.3">
      <c r="B54" s="28">
        <v>2</v>
      </c>
      <c r="C54" s="431" t="s">
        <v>5</v>
      </c>
      <c r="D54" s="432" t="s">
        <v>4</v>
      </c>
      <c r="E54" s="438" t="s">
        <v>79</v>
      </c>
      <c r="F54" s="432">
        <v>1</v>
      </c>
      <c r="G54" s="438" t="s">
        <v>47</v>
      </c>
      <c r="H54" s="435">
        <v>18744.63</v>
      </c>
      <c r="I54" s="350">
        <v>45536</v>
      </c>
      <c r="J54" s="523"/>
      <c r="K54" s="511"/>
      <c r="L54" s="502"/>
      <c r="M54" s="503"/>
    </row>
    <row r="55" spans="2:13" ht="20.100000000000001" customHeight="1" thickBot="1" x14ac:dyDescent="0.3">
      <c r="C55" s="771" t="s">
        <v>547</v>
      </c>
      <c r="D55" s="772"/>
      <c r="E55" s="772"/>
      <c r="F55" s="772"/>
      <c r="G55" s="772"/>
      <c r="H55" s="773">
        <f>SUM(H53:H54)</f>
        <v>22984.63</v>
      </c>
      <c r="I55" s="774"/>
      <c r="J55" s="748" t="s">
        <v>728</v>
      </c>
      <c r="K55" s="749"/>
      <c r="L55" s="749"/>
      <c r="M55" s="348">
        <f>SUM(M53:M54)</f>
        <v>0</v>
      </c>
    </row>
    <row r="56" spans="2:13" ht="20.100000000000001" customHeight="1" thickBot="1" x14ac:dyDescent="0.3">
      <c r="C56" s="747" t="s">
        <v>512</v>
      </c>
      <c r="D56" s="731"/>
      <c r="E56" s="731"/>
      <c r="F56" s="731"/>
      <c r="G56" s="731"/>
      <c r="H56" s="731"/>
      <c r="I56" s="731"/>
      <c r="J56" s="723"/>
      <c r="K56" s="723"/>
      <c r="L56" s="723"/>
      <c r="M56" s="724"/>
    </row>
    <row r="57" spans="2:13" ht="20.100000000000001" customHeight="1" x14ac:dyDescent="0.25">
      <c r="C57" s="814" t="s">
        <v>11</v>
      </c>
      <c r="D57" s="813" t="s">
        <v>0</v>
      </c>
      <c r="E57" s="813" t="s">
        <v>12</v>
      </c>
      <c r="F57" s="813" t="s">
        <v>13</v>
      </c>
      <c r="G57" s="813" t="s">
        <v>14</v>
      </c>
      <c r="H57" s="813" t="s">
        <v>15</v>
      </c>
      <c r="I57" s="811" t="s">
        <v>31</v>
      </c>
      <c r="J57" s="727" t="s">
        <v>726</v>
      </c>
      <c r="K57" s="728"/>
      <c r="L57" s="729"/>
      <c r="M57" s="730"/>
    </row>
    <row r="58" spans="2:13" ht="30" x14ac:dyDescent="0.25">
      <c r="C58" s="808"/>
      <c r="D58" s="806"/>
      <c r="E58" s="806"/>
      <c r="F58" s="806"/>
      <c r="G58" s="806"/>
      <c r="H58" s="806"/>
      <c r="I58" s="812"/>
      <c r="J58" s="423" t="s">
        <v>723</v>
      </c>
      <c r="K58" s="344" t="s">
        <v>0</v>
      </c>
      <c r="L58" s="422" t="s">
        <v>724</v>
      </c>
      <c r="M58" s="342" t="s">
        <v>725</v>
      </c>
    </row>
    <row r="59" spans="2:13" ht="45.75" thickBot="1" x14ac:dyDescent="0.3">
      <c r="B59" s="28">
        <v>1</v>
      </c>
      <c r="C59" s="431" t="s">
        <v>83</v>
      </c>
      <c r="D59" s="432" t="s">
        <v>138</v>
      </c>
      <c r="E59" s="43" t="s">
        <v>659</v>
      </c>
      <c r="F59" s="432">
        <v>2500</v>
      </c>
      <c r="G59" s="438" t="s">
        <v>181</v>
      </c>
      <c r="H59" s="435">
        <v>53500</v>
      </c>
      <c r="I59" s="341">
        <v>45565</v>
      </c>
      <c r="J59" s="523"/>
      <c r="K59" s="511"/>
      <c r="L59" s="502"/>
      <c r="M59" s="503"/>
    </row>
    <row r="60" spans="2:13" ht="20.100000000000001" customHeight="1" thickBot="1" x14ac:dyDescent="0.3">
      <c r="C60" s="771" t="s">
        <v>548</v>
      </c>
      <c r="D60" s="815"/>
      <c r="E60" s="815"/>
      <c r="F60" s="815"/>
      <c r="G60" s="815"/>
      <c r="H60" s="816">
        <f>SUM(H59)</f>
        <v>53500</v>
      </c>
      <c r="I60" s="774"/>
      <c r="J60" s="748" t="s">
        <v>548</v>
      </c>
      <c r="K60" s="749"/>
      <c r="L60" s="749"/>
      <c r="M60" s="348">
        <f>SUM(M59)</f>
        <v>0</v>
      </c>
    </row>
    <row r="61" spans="2:13" ht="20.100000000000001" customHeight="1" thickBot="1" x14ac:dyDescent="0.3">
      <c r="C61" s="747" t="s">
        <v>513</v>
      </c>
      <c r="D61" s="731"/>
      <c r="E61" s="731"/>
      <c r="F61" s="731"/>
      <c r="G61" s="731"/>
      <c r="H61" s="731"/>
      <c r="I61" s="731"/>
      <c r="J61" s="723"/>
      <c r="K61" s="723"/>
      <c r="L61" s="723"/>
      <c r="M61" s="724"/>
    </row>
    <row r="62" spans="2:13" ht="20.100000000000001" customHeight="1" x14ac:dyDescent="0.25">
      <c r="C62" s="814" t="s">
        <v>11</v>
      </c>
      <c r="D62" s="813" t="s">
        <v>0</v>
      </c>
      <c r="E62" s="813" t="s">
        <v>12</v>
      </c>
      <c r="F62" s="813" t="s">
        <v>13</v>
      </c>
      <c r="G62" s="813" t="s">
        <v>14</v>
      </c>
      <c r="H62" s="813" t="s">
        <v>15</v>
      </c>
      <c r="I62" s="811" t="s">
        <v>31</v>
      </c>
      <c r="J62" s="727" t="s">
        <v>726</v>
      </c>
      <c r="K62" s="728"/>
      <c r="L62" s="729"/>
      <c r="M62" s="730"/>
    </row>
    <row r="63" spans="2:13" ht="30" x14ac:dyDescent="0.25">
      <c r="C63" s="808"/>
      <c r="D63" s="806"/>
      <c r="E63" s="806"/>
      <c r="F63" s="806"/>
      <c r="G63" s="806"/>
      <c r="H63" s="806"/>
      <c r="I63" s="812"/>
      <c r="J63" s="423" t="s">
        <v>723</v>
      </c>
      <c r="K63" s="344" t="s">
        <v>0</v>
      </c>
      <c r="L63" s="422" t="s">
        <v>724</v>
      </c>
      <c r="M63" s="342" t="s">
        <v>725</v>
      </c>
    </row>
    <row r="64" spans="2:13" ht="75" x14ac:dyDescent="0.25">
      <c r="B64" s="28">
        <v>1</v>
      </c>
      <c r="C64" s="427" t="s">
        <v>431</v>
      </c>
      <c r="D64" s="428" t="s">
        <v>428</v>
      </c>
      <c r="E64" s="38" t="s">
        <v>607</v>
      </c>
      <c r="F64" s="428" t="s">
        <v>19</v>
      </c>
      <c r="G64" s="48" t="s">
        <v>608</v>
      </c>
      <c r="H64" s="434">
        <v>25000</v>
      </c>
      <c r="I64" s="346">
        <v>45504</v>
      </c>
      <c r="J64" s="522"/>
      <c r="K64" s="510"/>
      <c r="L64" s="498"/>
      <c r="M64" s="499"/>
    </row>
    <row r="65" spans="2:13" ht="75" x14ac:dyDescent="0.25">
      <c r="B65" s="28">
        <v>2</v>
      </c>
      <c r="C65" s="427" t="s">
        <v>92</v>
      </c>
      <c r="D65" s="428" t="s">
        <v>1</v>
      </c>
      <c r="E65" s="38" t="s">
        <v>660</v>
      </c>
      <c r="F65" s="428" t="s">
        <v>19</v>
      </c>
      <c r="G65" s="48" t="s">
        <v>465</v>
      </c>
      <c r="H65" s="112">
        <v>4290</v>
      </c>
      <c r="I65" s="346">
        <v>45505</v>
      </c>
      <c r="J65" s="522"/>
      <c r="K65" s="510"/>
      <c r="L65" s="498"/>
      <c r="M65" s="499"/>
    </row>
    <row r="66" spans="2:13" ht="75.75" thickBot="1" x14ac:dyDescent="0.3">
      <c r="B66" s="28">
        <v>3</v>
      </c>
      <c r="C66" s="431" t="s">
        <v>92</v>
      </c>
      <c r="D66" s="432" t="s">
        <v>1</v>
      </c>
      <c r="E66" s="50" t="s">
        <v>464</v>
      </c>
      <c r="F66" s="51" t="s">
        <v>19</v>
      </c>
      <c r="G66" s="298" t="s">
        <v>465</v>
      </c>
      <c r="H66" s="435">
        <v>230000</v>
      </c>
      <c r="I66" s="341">
        <v>45505</v>
      </c>
      <c r="J66" s="523"/>
      <c r="K66" s="511"/>
      <c r="L66" s="502"/>
      <c r="M66" s="503"/>
    </row>
    <row r="67" spans="2:13" ht="20.100000000000001" customHeight="1" thickBot="1" x14ac:dyDescent="0.3">
      <c r="C67" s="771" t="s">
        <v>549</v>
      </c>
      <c r="D67" s="815"/>
      <c r="E67" s="815"/>
      <c r="F67" s="815"/>
      <c r="G67" s="815"/>
      <c r="H67" s="816">
        <f>SUM(H64:H66)</f>
        <v>259290</v>
      </c>
      <c r="I67" s="774"/>
      <c r="J67" s="748" t="s">
        <v>549</v>
      </c>
      <c r="K67" s="749"/>
      <c r="L67" s="749"/>
      <c r="M67" s="348">
        <f>SUM(M64:M66)</f>
        <v>0</v>
      </c>
    </row>
    <row r="68" spans="2:13" ht="20.100000000000001" customHeight="1" thickBot="1" x14ac:dyDescent="0.3">
      <c r="C68" s="747" t="s">
        <v>516</v>
      </c>
      <c r="D68" s="731"/>
      <c r="E68" s="731"/>
      <c r="F68" s="731"/>
      <c r="G68" s="731"/>
      <c r="H68" s="731"/>
      <c r="I68" s="731"/>
      <c r="J68" s="723"/>
      <c r="K68" s="723"/>
      <c r="L68" s="723"/>
      <c r="M68" s="724"/>
    </row>
    <row r="69" spans="2:13" ht="20.100000000000001" customHeight="1" x14ac:dyDescent="0.25">
      <c r="C69" s="814" t="s">
        <v>11</v>
      </c>
      <c r="D69" s="813" t="s">
        <v>0</v>
      </c>
      <c r="E69" s="813" t="s">
        <v>12</v>
      </c>
      <c r="F69" s="813" t="s">
        <v>13</v>
      </c>
      <c r="G69" s="813" t="s">
        <v>14</v>
      </c>
      <c r="H69" s="813" t="s">
        <v>15</v>
      </c>
      <c r="I69" s="811" t="s">
        <v>31</v>
      </c>
      <c r="J69" s="727" t="s">
        <v>726</v>
      </c>
      <c r="K69" s="728"/>
      <c r="L69" s="729"/>
      <c r="M69" s="730"/>
    </row>
    <row r="70" spans="2:13" ht="30" x14ac:dyDescent="0.25">
      <c r="C70" s="808"/>
      <c r="D70" s="806"/>
      <c r="E70" s="806"/>
      <c r="F70" s="806"/>
      <c r="G70" s="806"/>
      <c r="H70" s="806"/>
      <c r="I70" s="812"/>
      <c r="J70" s="423" t="s">
        <v>723</v>
      </c>
      <c r="K70" s="344" t="s">
        <v>0</v>
      </c>
      <c r="L70" s="422" t="s">
        <v>724</v>
      </c>
      <c r="M70" s="342" t="s">
        <v>725</v>
      </c>
    </row>
    <row r="71" spans="2:13" ht="60" x14ac:dyDescent="0.25">
      <c r="B71" s="28">
        <v>1</v>
      </c>
      <c r="C71" s="74" t="s">
        <v>10</v>
      </c>
      <c r="D71" s="428" t="s">
        <v>9</v>
      </c>
      <c r="E71" s="48" t="s">
        <v>380</v>
      </c>
      <c r="F71" s="428" t="s">
        <v>19</v>
      </c>
      <c r="G71" s="249" t="s">
        <v>381</v>
      </c>
      <c r="H71" s="65">
        <v>1320</v>
      </c>
      <c r="I71" s="346">
        <v>45495</v>
      </c>
      <c r="J71" s="522"/>
      <c r="K71" s="510"/>
      <c r="L71" s="498"/>
      <c r="M71" s="499"/>
    </row>
    <row r="72" spans="2:13" ht="240" x14ac:dyDescent="0.25">
      <c r="B72" s="28">
        <v>2</v>
      </c>
      <c r="C72" s="427" t="s">
        <v>377</v>
      </c>
      <c r="D72" s="428" t="s">
        <v>498</v>
      </c>
      <c r="E72" s="249" t="s">
        <v>387</v>
      </c>
      <c r="F72" s="428" t="s">
        <v>19</v>
      </c>
      <c r="G72" s="48" t="s">
        <v>388</v>
      </c>
      <c r="H72" s="65">
        <v>50000</v>
      </c>
      <c r="I72" s="346">
        <v>45516</v>
      </c>
      <c r="J72" s="522"/>
      <c r="K72" s="510"/>
      <c r="L72" s="498"/>
      <c r="M72" s="499"/>
    </row>
    <row r="73" spans="2:13" ht="135" x14ac:dyDescent="0.25">
      <c r="B73" s="28">
        <v>3</v>
      </c>
      <c r="C73" s="427" t="s">
        <v>92</v>
      </c>
      <c r="D73" s="428" t="s">
        <v>1</v>
      </c>
      <c r="E73" s="249" t="s">
        <v>389</v>
      </c>
      <c r="F73" s="428" t="s">
        <v>19</v>
      </c>
      <c r="G73" s="48" t="s">
        <v>390</v>
      </c>
      <c r="H73" s="65">
        <v>94987.44</v>
      </c>
      <c r="I73" s="346">
        <v>45525</v>
      </c>
      <c r="J73" s="522"/>
      <c r="K73" s="510"/>
      <c r="L73" s="498"/>
      <c r="M73" s="499"/>
    </row>
    <row r="74" spans="2:13" ht="270.75" thickBot="1" x14ac:dyDescent="0.3">
      <c r="B74" s="28">
        <v>4</v>
      </c>
      <c r="C74" s="431" t="s">
        <v>195</v>
      </c>
      <c r="D74" s="432" t="s">
        <v>196</v>
      </c>
      <c r="E74" s="200" t="s">
        <v>418</v>
      </c>
      <c r="F74" s="432" t="s">
        <v>19</v>
      </c>
      <c r="G74" s="43" t="s">
        <v>417</v>
      </c>
      <c r="H74" s="54">
        <v>95160.94</v>
      </c>
      <c r="I74" s="350">
        <v>45565</v>
      </c>
      <c r="J74" s="523"/>
      <c r="K74" s="511"/>
      <c r="L74" s="502"/>
      <c r="M74" s="503"/>
    </row>
    <row r="75" spans="2:13" ht="20.100000000000001" customHeight="1" thickBot="1" x14ac:dyDescent="0.3">
      <c r="C75" s="710" t="s">
        <v>554</v>
      </c>
      <c r="D75" s="711"/>
      <c r="E75" s="711"/>
      <c r="F75" s="711"/>
      <c r="G75" s="711"/>
      <c r="H75" s="712">
        <f>SUM(H71:H74)</f>
        <v>241468.38</v>
      </c>
      <c r="I75" s="713"/>
      <c r="J75" s="748" t="s">
        <v>554</v>
      </c>
      <c r="K75" s="749"/>
      <c r="L75" s="749"/>
      <c r="M75" s="348">
        <f>SUM(M71:M74)</f>
        <v>0</v>
      </c>
    </row>
    <row r="76" spans="2:13" ht="20.100000000000001" customHeight="1" thickBot="1" x14ac:dyDescent="0.3">
      <c r="C76" s="722" t="s">
        <v>518</v>
      </c>
      <c r="D76" s="723"/>
      <c r="E76" s="723"/>
      <c r="F76" s="723"/>
      <c r="G76" s="723"/>
      <c r="H76" s="723"/>
      <c r="I76" s="723"/>
      <c r="J76" s="723"/>
      <c r="K76" s="723"/>
      <c r="L76" s="723"/>
      <c r="M76" s="724"/>
    </row>
    <row r="77" spans="2:13" ht="20.100000000000001" customHeight="1" x14ac:dyDescent="0.25">
      <c r="C77" s="720" t="s">
        <v>11</v>
      </c>
      <c r="D77" s="718" t="s">
        <v>0</v>
      </c>
      <c r="E77" s="718" t="s">
        <v>12</v>
      </c>
      <c r="F77" s="718" t="s">
        <v>13</v>
      </c>
      <c r="G77" s="718" t="s">
        <v>14</v>
      </c>
      <c r="H77" s="718" t="s">
        <v>15</v>
      </c>
      <c r="I77" s="736" t="s">
        <v>31</v>
      </c>
      <c r="J77" s="727" t="s">
        <v>726</v>
      </c>
      <c r="K77" s="728"/>
      <c r="L77" s="729"/>
      <c r="M77" s="730"/>
    </row>
    <row r="78" spans="2:13" ht="30" x14ac:dyDescent="0.25">
      <c r="C78" s="721"/>
      <c r="D78" s="719"/>
      <c r="E78" s="719"/>
      <c r="F78" s="719"/>
      <c r="G78" s="719"/>
      <c r="H78" s="719"/>
      <c r="I78" s="737"/>
      <c r="J78" s="423" t="s">
        <v>723</v>
      </c>
      <c r="K78" s="344" t="s">
        <v>0</v>
      </c>
      <c r="L78" s="422" t="s">
        <v>724</v>
      </c>
      <c r="M78" s="342" t="s">
        <v>725</v>
      </c>
    </row>
    <row r="79" spans="2:13" ht="75" x14ac:dyDescent="0.25">
      <c r="B79" s="28">
        <v>1</v>
      </c>
      <c r="C79" s="427" t="s">
        <v>83</v>
      </c>
      <c r="D79" s="428" t="s">
        <v>153</v>
      </c>
      <c r="E79" s="430" t="s">
        <v>282</v>
      </c>
      <c r="F79" s="428" t="s">
        <v>19</v>
      </c>
      <c r="G79" s="430" t="s">
        <v>283</v>
      </c>
      <c r="H79" s="76">
        <v>20297.900000000001</v>
      </c>
      <c r="I79" s="340">
        <v>45474</v>
      </c>
      <c r="J79" s="522"/>
      <c r="K79" s="510"/>
      <c r="L79" s="498"/>
      <c r="M79" s="499"/>
    </row>
    <row r="80" spans="2:13" ht="60" x14ac:dyDescent="0.25">
      <c r="B80" s="28">
        <v>2</v>
      </c>
      <c r="C80" s="427" t="s">
        <v>83</v>
      </c>
      <c r="D80" s="428" t="s">
        <v>153</v>
      </c>
      <c r="E80" s="430" t="s">
        <v>167</v>
      </c>
      <c r="F80" s="428" t="s">
        <v>19</v>
      </c>
      <c r="G80" s="430" t="s">
        <v>168</v>
      </c>
      <c r="H80" s="65">
        <v>16800</v>
      </c>
      <c r="I80" s="346">
        <v>45505</v>
      </c>
      <c r="J80" s="522"/>
      <c r="K80" s="510"/>
      <c r="L80" s="498"/>
      <c r="M80" s="499"/>
    </row>
    <row r="81" spans="2:13" ht="105" x14ac:dyDescent="0.25">
      <c r="B81" s="28">
        <v>3</v>
      </c>
      <c r="C81" s="427" t="s">
        <v>83</v>
      </c>
      <c r="D81" s="428" t="s">
        <v>153</v>
      </c>
      <c r="E81" s="430" t="s">
        <v>164</v>
      </c>
      <c r="F81" s="428" t="s">
        <v>19</v>
      </c>
      <c r="G81" s="430" t="s">
        <v>165</v>
      </c>
      <c r="H81" s="65">
        <v>11300</v>
      </c>
      <c r="I81" s="346">
        <v>45536</v>
      </c>
      <c r="J81" s="522"/>
      <c r="K81" s="510"/>
      <c r="L81" s="498"/>
      <c r="M81" s="499"/>
    </row>
    <row r="82" spans="2:13" ht="16.5" thickBot="1" x14ac:dyDescent="0.3">
      <c r="B82" s="28">
        <v>4</v>
      </c>
      <c r="C82" s="431"/>
      <c r="D82" s="432"/>
      <c r="E82" s="438"/>
      <c r="F82" s="432"/>
      <c r="G82" s="438"/>
      <c r="H82" s="77"/>
      <c r="I82" s="341"/>
      <c r="J82" s="523"/>
      <c r="K82" s="511"/>
      <c r="L82" s="502"/>
      <c r="M82" s="503"/>
    </row>
    <row r="83" spans="2:13" ht="21.75" thickBot="1" x14ac:dyDescent="0.3">
      <c r="C83" s="710" t="s">
        <v>558</v>
      </c>
      <c r="D83" s="711"/>
      <c r="E83" s="711"/>
      <c r="F83" s="711"/>
      <c r="G83" s="711"/>
      <c r="H83" s="712">
        <f>SUM(H79:H82)</f>
        <v>48397.9</v>
      </c>
      <c r="I83" s="713"/>
      <c r="J83" s="748" t="s">
        <v>558</v>
      </c>
      <c r="K83" s="749"/>
      <c r="L83" s="749"/>
      <c r="M83" s="348">
        <f>SUM(M79:M82)</f>
        <v>0</v>
      </c>
    </row>
    <row r="84" spans="2:13" ht="21" thickBot="1" x14ac:dyDescent="0.3">
      <c r="C84" s="722" t="s">
        <v>519</v>
      </c>
      <c r="D84" s="723"/>
      <c r="E84" s="723"/>
      <c r="F84" s="723"/>
      <c r="G84" s="723"/>
      <c r="H84" s="723"/>
      <c r="I84" s="723"/>
      <c r="J84" s="723"/>
      <c r="K84" s="723"/>
      <c r="L84" s="723"/>
      <c r="M84" s="724"/>
    </row>
    <row r="85" spans="2:13" x14ac:dyDescent="0.25">
      <c r="C85" s="720" t="s">
        <v>11</v>
      </c>
      <c r="D85" s="718" t="s">
        <v>0</v>
      </c>
      <c r="E85" s="718" t="s">
        <v>12</v>
      </c>
      <c r="F85" s="718" t="s">
        <v>13</v>
      </c>
      <c r="G85" s="718" t="s">
        <v>14</v>
      </c>
      <c r="H85" s="718" t="s">
        <v>15</v>
      </c>
      <c r="I85" s="716" t="s">
        <v>31</v>
      </c>
      <c r="J85" s="728" t="s">
        <v>726</v>
      </c>
      <c r="K85" s="728"/>
      <c r="L85" s="729"/>
      <c r="M85" s="730"/>
    </row>
    <row r="86" spans="2:13" ht="30" x14ac:dyDescent="0.25">
      <c r="C86" s="721"/>
      <c r="D86" s="719"/>
      <c r="E86" s="719"/>
      <c r="F86" s="719"/>
      <c r="G86" s="719"/>
      <c r="H86" s="719"/>
      <c r="I86" s="717"/>
      <c r="J86" s="344" t="s">
        <v>723</v>
      </c>
      <c r="K86" s="344" t="s">
        <v>0</v>
      </c>
      <c r="L86" s="422" t="s">
        <v>724</v>
      </c>
      <c r="M86" s="342" t="s">
        <v>725</v>
      </c>
    </row>
    <row r="87" spans="2:13" ht="90.75" thickBot="1" x14ac:dyDescent="0.3">
      <c r="B87" s="28">
        <v>1</v>
      </c>
      <c r="C87" s="431" t="s">
        <v>92</v>
      </c>
      <c r="D87" s="432" t="s">
        <v>1</v>
      </c>
      <c r="E87" s="438" t="s">
        <v>121</v>
      </c>
      <c r="F87" s="432" t="s">
        <v>19</v>
      </c>
      <c r="G87" s="438" t="s">
        <v>101</v>
      </c>
      <c r="H87" s="441">
        <v>450000</v>
      </c>
      <c r="I87" s="419">
        <v>45536</v>
      </c>
      <c r="J87" s="524"/>
      <c r="K87" s="511"/>
      <c r="L87" s="502"/>
      <c r="M87" s="503"/>
    </row>
    <row r="88" spans="2:13" ht="21.75" thickBot="1" x14ac:dyDescent="0.3">
      <c r="C88" s="710" t="s">
        <v>559</v>
      </c>
      <c r="D88" s="711"/>
      <c r="E88" s="711"/>
      <c r="F88" s="711"/>
      <c r="G88" s="711"/>
      <c r="H88" s="712">
        <f>SUM(H87)</f>
        <v>450000</v>
      </c>
      <c r="I88" s="713"/>
      <c r="J88" s="748" t="s">
        <v>559</v>
      </c>
      <c r="K88" s="749"/>
      <c r="L88" s="749"/>
      <c r="M88" s="348">
        <f>SUM(M87)</f>
        <v>0</v>
      </c>
    </row>
    <row r="89" spans="2:13" ht="21" thickBot="1" x14ac:dyDescent="0.3">
      <c r="C89" s="722" t="s">
        <v>521</v>
      </c>
      <c r="D89" s="723"/>
      <c r="E89" s="723"/>
      <c r="F89" s="723"/>
      <c r="G89" s="723"/>
      <c r="H89" s="723"/>
      <c r="I89" s="723"/>
      <c r="J89" s="723"/>
      <c r="K89" s="723"/>
      <c r="L89" s="723"/>
      <c r="M89" s="724"/>
    </row>
    <row r="90" spans="2:13" x14ac:dyDescent="0.25">
      <c r="C90" s="720" t="s">
        <v>11</v>
      </c>
      <c r="D90" s="718" t="s">
        <v>0</v>
      </c>
      <c r="E90" s="718" t="s">
        <v>12</v>
      </c>
      <c r="F90" s="718" t="s">
        <v>13</v>
      </c>
      <c r="G90" s="718" t="s">
        <v>14</v>
      </c>
      <c r="H90" s="718" t="s">
        <v>15</v>
      </c>
      <c r="I90" s="716" t="s">
        <v>31</v>
      </c>
      <c r="J90" s="728" t="s">
        <v>726</v>
      </c>
      <c r="K90" s="728"/>
      <c r="L90" s="729"/>
      <c r="M90" s="730"/>
    </row>
    <row r="91" spans="2:13" ht="30" x14ac:dyDescent="0.25">
      <c r="C91" s="721"/>
      <c r="D91" s="719"/>
      <c r="E91" s="719"/>
      <c r="F91" s="719"/>
      <c r="G91" s="719"/>
      <c r="H91" s="719"/>
      <c r="I91" s="717"/>
      <c r="J91" s="344" t="s">
        <v>723</v>
      </c>
      <c r="K91" s="344" t="s">
        <v>0</v>
      </c>
      <c r="L91" s="422" t="s">
        <v>724</v>
      </c>
      <c r="M91" s="342" t="s">
        <v>725</v>
      </c>
    </row>
    <row r="92" spans="2:13" ht="285.75" thickBot="1" x14ac:dyDescent="0.3">
      <c r="B92" s="28">
        <v>1</v>
      </c>
      <c r="C92" s="431" t="s">
        <v>195</v>
      </c>
      <c r="D92" s="438" t="s">
        <v>196</v>
      </c>
      <c r="E92" s="438" t="s">
        <v>450</v>
      </c>
      <c r="F92" s="438" t="s">
        <v>19</v>
      </c>
      <c r="G92" s="438" t="s">
        <v>451</v>
      </c>
      <c r="H92" s="441">
        <v>38962.5</v>
      </c>
      <c r="I92" s="419">
        <v>45486</v>
      </c>
      <c r="J92" s="524"/>
      <c r="K92" s="511"/>
      <c r="L92" s="502"/>
      <c r="M92" s="503"/>
    </row>
    <row r="93" spans="2:13" ht="21.75" thickBot="1" x14ac:dyDescent="0.3">
      <c r="B93" s="28">
        <f>B8+B14+B23+B28+B42+B48+B54+B66+B74+B82+B87+B92</f>
        <v>29</v>
      </c>
      <c r="C93" s="710" t="s">
        <v>561</v>
      </c>
      <c r="D93" s="711"/>
      <c r="E93" s="711"/>
      <c r="F93" s="711"/>
      <c r="G93" s="711"/>
      <c r="H93" s="712">
        <f>SUM(H92)</f>
        <v>38962.5</v>
      </c>
      <c r="I93" s="713"/>
      <c r="J93" s="748" t="s">
        <v>561</v>
      </c>
      <c r="K93" s="749"/>
      <c r="L93" s="749"/>
      <c r="M93" s="348">
        <f>SUM(M92)</f>
        <v>0</v>
      </c>
    </row>
  </sheetData>
  <sheetProtection algorithmName="SHA-512" hashValue="h+wx8goy1zRyC8h8r/+HzBR/DhcXrGcVPUbuaa2P3L9PO/11sk8mh3AvgM3ZhbogNtsKPU334XinkWLFRlEd2g==" saltValue="KLvG8pPwkMzH8Uu2Q+zqsQ==" spinCount="100000" sheet="1" objects="1" scenarios="1" selectLockedCells="1"/>
  <mergeCells count="166">
    <mergeCell ref="C2:M2"/>
    <mergeCell ref="C3:M3"/>
    <mergeCell ref="J9:L9"/>
    <mergeCell ref="C49:G49"/>
    <mergeCell ref="H49:I49"/>
    <mergeCell ref="C55:G55"/>
    <mergeCell ref="H55:I55"/>
    <mergeCell ref="C60:G60"/>
    <mergeCell ref="H60:I60"/>
    <mergeCell ref="C9:G9"/>
    <mergeCell ref="H9:I9"/>
    <mergeCell ref="C16:M16"/>
    <mergeCell ref="J15:L15"/>
    <mergeCell ref="I17:I18"/>
    <mergeCell ref="H17:H18"/>
    <mergeCell ref="G17:G18"/>
    <mergeCell ref="F17:F18"/>
    <mergeCell ref="D4:D5"/>
    <mergeCell ref="C4:C5"/>
    <mergeCell ref="J11:M11"/>
    <mergeCell ref="I11:I12"/>
    <mergeCell ref="H11:H12"/>
    <mergeCell ref="G11:G12"/>
    <mergeCell ref="F11:F12"/>
    <mergeCell ref="B28:B37"/>
    <mergeCell ref="C83:G83"/>
    <mergeCell ref="H83:I83"/>
    <mergeCell ref="C88:G88"/>
    <mergeCell ref="H88:I88"/>
    <mergeCell ref="H38:I38"/>
    <mergeCell ref="C43:G43"/>
    <mergeCell ref="H43:I43"/>
    <mergeCell ref="C67:G67"/>
    <mergeCell ref="H67:I67"/>
    <mergeCell ref="C75:G75"/>
    <mergeCell ref="H75:I75"/>
    <mergeCell ref="C28:C37"/>
    <mergeCell ref="D28:D37"/>
    <mergeCell ref="G28:G37"/>
    <mergeCell ref="H28:H37"/>
    <mergeCell ref="I28:I37"/>
    <mergeCell ref="C38:G38"/>
    <mergeCell ref="E69:E70"/>
    <mergeCell ref="D69:D70"/>
    <mergeCell ref="C69:C70"/>
    <mergeCell ref="E11:E12"/>
    <mergeCell ref="D11:D12"/>
    <mergeCell ref="C11:C12"/>
    <mergeCell ref="C10:M10"/>
    <mergeCell ref="I4:I5"/>
    <mergeCell ref="H4:H5"/>
    <mergeCell ref="G4:G5"/>
    <mergeCell ref="F4:F5"/>
    <mergeCell ref="E4:E5"/>
    <mergeCell ref="J4:M4"/>
    <mergeCell ref="C15:G15"/>
    <mergeCell ref="H15:I15"/>
    <mergeCell ref="C25:M25"/>
    <mergeCell ref="J24:L24"/>
    <mergeCell ref="I26:I27"/>
    <mergeCell ref="H26:H27"/>
    <mergeCell ref="G26:G27"/>
    <mergeCell ref="F26:F27"/>
    <mergeCell ref="E17:E18"/>
    <mergeCell ref="D17:D18"/>
    <mergeCell ref="C17:C18"/>
    <mergeCell ref="J17:M17"/>
    <mergeCell ref="C24:G24"/>
    <mergeCell ref="H24:I24"/>
    <mergeCell ref="M28:M37"/>
    <mergeCell ref="L28:L37"/>
    <mergeCell ref="J28:J37"/>
    <mergeCell ref="J38:L38"/>
    <mergeCell ref="I40:I41"/>
    <mergeCell ref="E26:E27"/>
    <mergeCell ref="D26:D27"/>
    <mergeCell ref="C26:C27"/>
    <mergeCell ref="J26:M26"/>
    <mergeCell ref="C39:M39"/>
    <mergeCell ref="H40:H41"/>
    <mergeCell ref="G40:G41"/>
    <mergeCell ref="F40:F41"/>
    <mergeCell ref="E40:E41"/>
    <mergeCell ref="D40:D41"/>
    <mergeCell ref="C40:C41"/>
    <mergeCell ref="J40:M40"/>
    <mergeCell ref="J43:L43"/>
    <mergeCell ref="C51:C52"/>
    <mergeCell ref="D51:D52"/>
    <mergeCell ref="E51:E52"/>
    <mergeCell ref="F51:F52"/>
    <mergeCell ref="G51:G52"/>
    <mergeCell ref="H51:H52"/>
    <mergeCell ref="I51:I52"/>
    <mergeCell ref="I45:I46"/>
    <mergeCell ref="H45:H46"/>
    <mergeCell ref="G45:G46"/>
    <mergeCell ref="F45:F46"/>
    <mergeCell ref="E45:E46"/>
    <mergeCell ref="D45:D46"/>
    <mergeCell ref="C45:C46"/>
    <mergeCell ref="J45:M45"/>
    <mergeCell ref="J51:M51"/>
    <mergeCell ref="C44:M44"/>
    <mergeCell ref="J49:L49"/>
    <mergeCell ref="C50:M50"/>
    <mergeCell ref="J55:L55"/>
    <mergeCell ref="I62:I63"/>
    <mergeCell ref="H62:H63"/>
    <mergeCell ref="G62:G63"/>
    <mergeCell ref="F62:F63"/>
    <mergeCell ref="J57:M57"/>
    <mergeCell ref="J62:M62"/>
    <mergeCell ref="C56:M56"/>
    <mergeCell ref="J60:L60"/>
    <mergeCell ref="E62:E63"/>
    <mergeCell ref="D62:D63"/>
    <mergeCell ref="C62:C63"/>
    <mergeCell ref="I57:I58"/>
    <mergeCell ref="H57:H58"/>
    <mergeCell ref="G57:G58"/>
    <mergeCell ref="F57:F58"/>
    <mergeCell ref="E57:E58"/>
    <mergeCell ref="D57:D58"/>
    <mergeCell ref="C57:C58"/>
    <mergeCell ref="C61:M61"/>
    <mergeCell ref="J69:M69"/>
    <mergeCell ref="C68:M68"/>
    <mergeCell ref="J67:L67"/>
    <mergeCell ref="I69:I70"/>
    <mergeCell ref="H69:H70"/>
    <mergeCell ref="G69:G70"/>
    <mergeCell ref="F69:F70"/>
    <mergeCell ref="E77:E78"/>
    <mergeCell ref="D77:D78"/>
    <mergeCell ref="C77:C78"/>
    <mergeCell ref="J77:M77"/>
    <mergeCell ref="C76:M76"/>
    <mergeCell ref="J75:L75"/>
    <mergeCell ref="I77:I78"/>
    <mergeCell ref="H77:H78"/>
    <mergeCell ref="G77:G78"/>
    <mergeCell ref="F77:F78"/>
    <mergeCell ref="J83:L83"/>
    <mergeCell ref="I90:I91"/>
    <mergeCell ref="H90:H91"/>
    <mergeCell ref="G90:G91"/>
    <mergeCell ref="F90:F91"/>
    <mergeCell ref="J85:M85"/>
    <mergeCell ref="J90:M90"/>
    <mergeCell ref="C84:M84"/>
    <mergeCell ref="J88:L88"/>
    <mergeCell ref="J93:L93"/>
    <mergeCell ref="E90:E91"/>
    <mergeCell ref="D90:D91"/>
    <mergeCell ref="C90:C91"/>
    <mergeCell ref="I85:I86"/>
    <mergeCell ref="H85:H86"/>
    <mergeCell ref="G85:G86"/>
    <mergeCell ref="F85:F86"/>
    <mergeCell ref="E85:E86"/>
    <mergeCell ref="D85:D86"/>
    <mergeCell ref="C85:C86"/>
    <mergeCell ref="C89:M89"/>
    <mergeCell ref="C93:G93"/>
    <mergeCell ref="H93:I93"/>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25"/>
  <sheetViews>
    <sheetView showGridLines="0" zoomScale="85" zoomScaleNormal="85" workbookViewId="0">
      <selection activeCell="J67" sqref="J67"/>
    </sheetView>
  </sheetViews>
  <sheetFormatPr defaultRowHeight="15.75" x14ac:dyDescent="0.25"/>
  <cols>
    <col min="1" max="2" width="3.7109375" style="28" customWidth="1"/>
    <col min="3" max="3" width="25.7109375" style="28" customWidth="1"/>
    <col min="4" max="4" width="17.7109375" style="28" customWidth="1"/>
    <col min="5" max="5" width="35.7109375" style="28" customWidth="1"/>
    <col min="6" max="6" width="13.7109375" style="28" customWidth="1"/>
    <col min="7" max="7" width="35.7109375" style="28" customWidth="1"/>
    <col min="8" max="8" width="26.7109375" style="28" customWidth="1"/>
    <col min="9" max="9" width="22.7109375" style="28" customWidth="1"/>
    <col min="10" max="12" width="20.7109375" style="356" customWidth="1"/>
    <col min="13" max="13" width="30.7109375" style="356" customWidth="1"/>
    <col min="14" max="14" width="11.28515625" style="28" bestFit="1" customWidth="1"/>
    <col min="15" max="16384" width="9.140625" style="28"/>
  </cols>
  <sheetData>
    <row r="1" spans="2:14" ht="20.100000000000001" customHeight="1" thickBot="1" x14ac:dyDescent="0.3"/>
    <row r="2" spans="2:14" ht="20.100000000000001" customHeight="1" thickBot="1" x14ac:dyDescent="0.3">
      <c r="C2" s="747" t="s">
        <v>529</v>
      </c>
      <c r="D2" s="731"/>
      <c r="E2" s="731"/>
      <c r="F2" s="731"/>
      <c r="G2" s="731"/>
      <c r="H2" s="731"/>
      <c r="I2" s="731"/>
      <c r="J2" s="731"/>
      <c r="K2" s="731"/>
      <c r="L2" s="731"/>
      <c r="M2" s="732"/>
    </row>
    <row r="3" spans="2:14" ht="20.100000000000001" customHeight="1" thickBot="1" x14ac:dyDescent="0.3">
      <c r="C3" s="747" t="s">
        <v>523</v>
      </c>
      <c r="D3" s="731"/>
      <c r="E3" s="731"/>
      <c r="F3" s="731"/>
      <c r="G3" s="731"/>
      <c r="H3" s="731"/>
      <c r="I3" s="731"/>
      <c r="J3" s="723"/>
      <c r="K3" s="723"/>
      <c r="L3" s="723"/>
      <c r="M3" s="724"/>
    </row>
    <row r="4" spans="2:14" ht="20.100000000000001" customHeight="1" x14ac:dyDescent="0.25">
      <c r="C4" s="814" t="s">
        <v>11</v>
      </c>
      <c r="D4" s="813" t="s">
        <v>0</v>
      </c>
      <c r="E4" s="813" t="s">
        <v>12</v>
      </c>
      <c r="F4" s="813" t="s">
        <v>13</v>
      </c>
      <c r="G4" s="813" t="s">
        <v>14</v>
      </c>
      <c r="H4" s="813" t="s">
        <v>15</v>
      </c>
      <c r="I4" s="811" t="s">
        <v>31</v>
      </c>
      <c r="J4" s="727" t="s">
        <v>726</v>
      </c>
      <c r="K4" s="728"/>
      <c r="L4" s="729"/>
      <c r="M4" s="730"/>
    </row>
    <row r="5" spans="2:14" ht="30" x14ac:dyDescent="0.25">
      <c r="C5" s="808"/>
      <c r="D5" s="806"/>
      <c r="E5" s="806"/>
      <c r="F5" s="806"/>
      <c r="G5" s="806"/>
      <c r="H5" s="806"/>
      <c r="I5" s="812"/>
      <c r="J5" s="423" t="s">
        <v>723</v>
      </c>
      <c r="K5" s="344" t="s">
        <v>0</v>
      </c>
      <c r="L5" s="422" t="s">
        <v>724</v>
      </c>
      <c r="M5" s="342" t="s">
        <v>725</v>
      </c>
      <c r="N5" s="29"/>
    </row>
    <row r="6" spans="2:14" ht="105" x14ac:dyDescent="0.25">
      <c r="B6" s="28">
        <v>1</v>
      </c>
      <c r="C6" s="427" t="s">
        <v>36</v>
      </c>
      <c r="D6" s="428" t="s">
        <v>292</v>
      </c>
      <c r="E6" s="430" t="s">
        <v>295</v>
      </c>
      <c r="F6" s="428" t="s">
        <v>19</v>
      </c>
      <c r="G6" s="430" t="s">
        <v>296</v>
      </c>
      <c r="H6" s="39">
        <v>706090.73</v>
      </c>
      <c r="I6" s="346">
        <v>45612</v>
      </c>
      <c r="J6" s="522"/>
      <c r="K6" s="510"/>
      <c r="L6" s="498"/>
      <c r="M6" s="499"/>
      <c r="N6" s="29"/>
    </row>
    <row r="7" spans="2:14" ht="120.75" thickBot="1" x14ac:dyDescent="0.3">
      <c r="B7" s="28">
        <v>2</v>
      </c>
      <c r="C7" s="431" t="s">
        <v>36</v>
      </c>
      <c r="D7" s="432" t="s">
        <v>292</v>
      </c>
      <c r="E7" s="438" t="s">
        <v>297</v>
      </c>
      <c r="F7" s="432" t="s">
        <v>19</v>
      </c>
      <c r="G7" s="438" t="s">
        <v>298</v>
      </c>
      <c r="H7" s="44">
        <v>848042.32</v>
      </c>
      <c r="I7" s="350">
        <v>45635</v>
      </c>
      <c r="J7" s="523"/>
      <c r="K7" s="511"/>
      <c r="L7" s="502"/>
      <c r="M7" s="503"/>
      <c r="N7" s="29"/>
    </row>
    <row r="8" spans="2:14" ht="20.100000000000001" customHeight="1" thickBot="1" x14ac:dyDescent="0.3">
      <c r="C8" s="752" t="s">
        <v>534</v>
      </c>
      <c r="D8" s="753"/>
      <c r="E8" s="753"/>
      <c r="F8" s="753"/>
      <c r="G8" s="753"/>
      <c r="H8" s="754">
        <f>SUM(H6:H7)</f>
        <v>1554133.0499999998</v>
      </c>
      <c r="I8" s="755"/>
      <c r="J8" s="748" t="s">
        <v>534</v>
      </c>
      <c r="K8" s="749"/>
      <c r="L8" s="749"/>
      <c r="M8" s="348">
        <f>SUM(M6:M7)</f>
        <v>0</v>
      </c>
      <c r="N8" s="29"/>
    </row>
    <row r="9" spans="2:14" ht="20.100000000000001" customHeight="1" thickBot="1" x14ac:dyDescent="0.3">
      <c r="C9" s="722" t="s">
        <v>533</v>
      </c>
      <c r="D9" s="723"/>
      <c r="E9" s="723"/>
      <c r="F9" s="723"/>
      <c r="G9" s="723"/>
      <c r="H9" s="723"/>
      <c r="I9" s="723"/>
      <c r="J9" s="723"/>
      <c r="K9" s="723"/>
      <c r="L9" s="723"/>
      <c r="M9" s="724"/>
    </row>
    <row r="10" spans="2:14" ht="20.100000000000001" customHeight="1" x14ac:dyDescent="0.25">
      <c r="C10" s="720" t="s">
        <v>11</v>
      </c>
      <c r="D10" s="718" t="s">
        <v>0</v>
      </c>
      <c r="E10" s="718" t="s">
        <v>12</v>
      </c>
      <c r="F10" s="718" t="s">
        <v>13</v>
      </c>
      <c r="G10" s="718" t="s">
        <v>14</v>
      </c>
      <c r="H10" s="718" t="s">
        <v>15</v>
      </c>
      <c r="I10" s="716" t="s">
        <v>31</v>
      </c>
      <c r="J10" s="728" t="s">
        <v>726</v>
      </c>
      <c r="K10" s="728"/>
      <c r="L10" s="729"/>
      <c r="M10" s="730"/>
    </row>
    <row r="11" spans="2:14" ht="30" x14ac:dyDescent="0.25">
      <c r="C11" s="721"/>
      <c r="D11" s="719"/>
      <c r="E11" s="719"/>
      <c r="F11" s="719"/>
      <c r="G11" s="719"/>
      <c r="H11" s="719"/>
      <c r="I11" s="717"/>
      <c r="J11" s="344" t="s">
        <v>723</v>
      </c>
      <c r="K11" s="344" t="s">
        <v>0</v>
      </c>
      <c r="L11" s="422" t="s">
        <v>724</v>
      </c>
      <c r="M11" s="342" t="s">
        <v>725</v>
      </c>
    </row>
    <row r="12" spans="2:14" ht="165" x14ac:dyDescent="0.25">
      <c r="B12" s="28">
        <v>1</v>
      </c>
      <c r="C12" s="158" t="s">
        <v>466</v>
      </c>
      <c r="D12" s="159" t="s">
        <v>210</v>
      </c>
      <c r="E12" s="160" t="s">
        <v>570</v>
      </c>
      <c r="F12" s="159" t="s">
        <v>19</v>
      </c>
      <c r="G12" s="160" t="s">
        <v>571</v>
      </c>
      <c r="H12" s="112">
        <v>298915.20000000001</v>
      </c>
      <c r="I12" s="163">
        <v>45569</v>
      </c>
      <c r="J12" s="525"/>
      <c r="K12" s="510"/>
      <c r="L12" s="498"/>
      <c r="M12" s="499"/>
    </row>
    <row r="13" spans="2:14" ht="150" x14ac:dyDescent="0.25">
      <c r="B13" s="28">
        <v>2</v>
      </c>
      <c r="C13" s="158" t="s">
        <v>217</v>
      </c>
      <c r="D13" s="161" t="s">
        <v>210</v>
      </c>
      <c r="E13" s="160" t="s">
        <v>322</v>
      </c>
      <c r="F13" s="159" t="s">
        <v>19</v>
      </c>
      <c r="G13" s="175" t="s">
        <v>323</v>
      </c>
      <c r="H13" s="112">
        <v>1923.86</v>
      </c>
      <c r="I13" s="163">
        <v>45572</v>
      </c>
      <c r="J13" s="525"/>
      <c r="K13" s="510"/>
      <c r="L13" s="498"/>
      <c r="M13" s="499"/>
    </row>
    <row r="14" spans="2:14" ht="30" x14ac:dyDescent="0.25">
      <c r="B14" s="28">
        <v>4</v>
      </c>
      <c r="C14" s="158" t="s">
        <v>217</v>
      </c>
      <c r="D14" s="161" t="s">
        <v>210</v>
      </c>
      <c r="E14" s="160" t="s">
        <v>631</v>
      </c>
      <c r="F14" s="159" t="s">
        <v>19</v>
      </c>
      <c r="G14" s="160" t="s">
        <v>222</v>
      </c>
      <c r="H14" s="112">
        <v>1980.19</v>
      </c>
      <c r="I14" s="163">
        <v>45220</v>
      </c>
      <c r="J14" s="525"/>
      <c r="K14" s="510"/>
      <c r="L14" s="498"/>
      <c r="M14" s="499"/>
    </row>
    <row r="15" spans="2:14" ht="45" x14ac:dyDescent="0.25">
      <c r="B15" s="28">
        <v>5</v>
      </c>
      <c r="C15" s="158" t="s">
        <v>217</v>
      </c>
      <c r="D15" s="161" t="s">
        <v>210</v>
      </c>
      <c r="E15" s="175" t="s">
        <v>224</v>
      </c>
      <c r="F15" s="164" t="s">
        <v>19</v>
      </c>
      <c r="G15" s="160" t="s">
        <v>222</v>
      </c>
      <c r="H15" s="112"/>
      <c r="I15" s="163">
        <v>45597</v>
      </c>
      <c r="J15" s="525"/>
      <c r="K15" s="510"/>
      <c r="L15" s="498"/>
      <c r="M15" s="499"/>
    </row>
    <row r="16" spans="2:14" ht="315" x14ac:dyDescent="0.25">
      <c r="B16" s="28">
        <v>6</v>
      </c>
      <c r="C16" s="158" t="s">
        <v>209</v>
      </c>
      <c r="D16" s="159" t="s">
        <v>210</v>
      </c>
      <c r="E16" s="160" t="s">
        <v>342</v>
      </c>
      <c r="F16" s="159" t="s">
        <v>19</v>
      </c>
      <c r="G16" s="160" t="s">
        <v>343</v>
      </c>
      <c r="H16" s="112">
        <v>33198.6</v>
      </c>
      <c r="I16" s="163">
        <v>45614</v>
      </c>
      <c r="J16" s="525"/>
      <c r="K16" s="510"/>
      <c r="L16" s="498"/>
      <c r="M16" s="499"/>
    </row>
    <row r="17" spans="2:13" ht="90" x14ac:dyDescent="0.25">
      <c r="B17" s="28">
        <v>7</v>
      </c>
      <c r="C17" s="158" t="s">
        <v>236</v>
      </c>
      <c r="D17" s="159" t="s">
        <v>210</v>
      </c>
      <c r="E17" s="160" t="s">
        <v>368</v>
      </c>
      <c r="F17" s="159" t="s">
        <v>19</v>
      </c>
      <c r="G17" s="160" t="s">
        <v>369</v>
      </c>
      <c r="H17" s="112">
        <v>0</v>
      </c>
      <c r="I17" s="226">
        <v>45627</v>
      </c>
      <c r="J17" s="525"/>
      <c r="K17" s="510"/>
      <c r="L17" s="498"/>
      <c r="M17" s="499"/>
    </row>
    <row r="18" spans="2:13" ht="75" x14ac:dyDescent="0.25">
      <c r="B18" s="28">
        <v>8</v>
      </c>
      <c r="C18" s="427" t="s">
        <v>217</v>
      </c>
      <c r="D18" s="430" t="s">
        <v>210</v>
      </c>
      <c r="E18" s="48" t="s">
        <v>370</v>
      </c>
      <c r="F18" s="428" t="s">
        <v>19</v>
      </c>
      <c r="G18" s="48" t="s">
        <v>371</v>
      </c>
      <c r="H18" s="434"/>
      <c r="I18" s="418">
        <v>45627</v>
      </c>
      <c r="J18" s="525"/>
      <c r="K18" s="510"/>
      <c r="L18" s="498"/>
      <c r="M18" s="499"/>
    </row>
    <row r="19" spans="2:13" ht="165" x14ac:dyDescent="0.25">
      <c r="B19" s="28">
        <v>9</v>
      </c>
      <c r="C19" s="158" t="s">
        <v>236</v>
      </c>
      <c r="D19" s="159" t="s">
        <v>210</v>
      </c>
      <c r="E19" s="160" t="s">
        <v>360</v>
      </c>
      <c r="F19" s="159">
        <v>2</v>
      </c>
      <c r="G19" s="160" t="s">
        <v>361</v>
      </c>
      <c r="H19" s="112">
        <v>86898.71</v>
      </c>
      <c r="I19" s="226">
        <v>45629</v>
      </c>
      <c r="J19" s="525"/>
      <c r="K19" s="510"/>
      <c r="L19" s="498"/>
      <c r="M19" s="499"/>
    </row>
    <row r="20" spans="2:13" ht="165" x14ac:dyDescent="0.25">
      <c r="B20" s="28">
        <v>10</v>
      </c>
      <c r="C20" s="158" t="s">
        <v>236</v>
      </c>
      <c r="D20" s="159" t="s">
        <v>210</v>
      </c>
      <c r="E20" s="160" t="s">
        <v>632</v>
      </c>
      <c r="F20" s="159" t="s">
        <v>19</v>
      </c>
      <c r="G20" s="175" t="s">
        <v>240</v>
      </c>
      <c r="H20" s="112">
        <v>248026</v>
      </c>
      <c r="I20" s="163">
        <v>45630</v>
      </c>
      <c r="J20" s="525"/>
      <c r="K20" s="510"/>
      <c r="L20" s="498"/>
      <c r="M20" s="499"/>
    </row>
    <row r="21" spans="2:13" ht="90" x14ac:dyDescent="0.25">
      <c r="B21" s="28">
        <v>11</v>
      </c>
      <c r="C21" s="158" t="s">
        <v>236</v>
      </c>
      <c r="D21" s="161" t="s">
        <v>210</v>
      </c>
      <c r="E21" s="160" t="s">
        <v>633</v>
      </c>
      <c r="F21" s="159" t="s">
        <v>19</v>
      </c>
      <c r="G21" s="160" t="s">
        <v>596</v>
      </c>
      <c r="H21" s="112">
        <v>234554.7</v>
      </c>
      <c r="I21" s="163">
        <v>45632</v>
      </c>
      <c r="J21" s="525"/>
      <c r="K21" s="510"/>
      <c r="L21" s="498"/>
      <c r="M21" s="499"/>
    </row>
    <row r="22" spans="2:13" ht="270" x14ac:dyDescent="0.25">
      <c r="B22" s="28">
        <v>12</v>
      </c>
      <c r="C22" s="158" t="s">
        <v>209</v>
      </c>
      <c r="D22" s="159" t="s">
        <v>210</v>
      </c>
      <c r="E22" s="160" t="s">
        <v>634</v>
      </c>
      <c r="F22" s="159" t="s">
        <v>19</v>
      </c>
      <c r="G22" s="160" t="s">
        <v>337</v>
      </c>
      <c r="H22" s="112">
        <v>210572.05</v>
      </c>
      <c r="I22" s="163">
        <v>45632</v>
      </c>
      <c r="J22" s="525"/>
      <c r="K22" s="510"/>
      <c r="L22" s="498"/>
      <c r="M22" s="499"/>
    </row>
    <row r="23" spans="2:13" ht="135" x14ac:dyDescent="0.25">
      <c r="B23" s="28">
        <v>13</v>
      </c>
      <c r="C23" s="158" t="s">
        <v>217</v>
      </c>
      <c r="D23" s="161" t="s">
        <v>210</v>
      </c>
      <c r="E23" s="160" t="s">
        <v>635</v>
      </c>
      <c r="F23" s="159" t="s">
        <v>19</v>
      </c>
      <c r="G23" s="175" t="s">
        <v>321</v>
      </c>
      <c r="H23" s="207">
        <v>1576.37</v>
      </c>
      <c r="I23" s="226">
        <v>45635</v>
      </c>
      <c r="J23" s="525"/>
      <c r="K23" s="510"/>
      <c r="L23" s="498"/>
      <c r="M23" s="499"/>
    </row>
    <row r="24" spans="2:13" ht="135" x14ac:dyDescent="0.25">
      <c r="B24" s="28">
        <v>14</v>
      </c>
      <c r="C24" s="158" t="s">
        <v>236</v>
      </c>
      <c r="D24" s="159" t="s">
        <v>210</v>
      </c>
      <c r="E24" s="160" t="s">
        <v>636</v>
      </c>
      <c r="F24" s="159" t="s">
        <v>19</v>
      </c>
      <c r="G24" s="175" t="s">
        <v>238</v>
      </c>
      <c r="H24" s="112">
        <v>105317.15</v>
      </c>
      <c r="I24" s="163">
        <v>45641</v>
      </c>
      <c r="J24" s="525"/>
      <c r="K24" s="510"/>
      <c r="L24" s="498"/>
      <c r="M24" s="499"/>
    </row>
    <row r="25" spans="2:13" ht="30" x14ac:dyDescent="0.25">
      <c r="B25" s="28">
        <v>15</v>
      </c>
      <c r="C25" s="158" t="s">
        <v>217</v>
      </c>
      <c r="D25" s="161" t="s">
        <v>210</v>
      </c>
      <c r="E25" s="160" t="s">
        <v>637</v>
      </c>
      <c r="F25" s="164" t="s">
        <v>19</v>
      </c>
      <c r="G25" s="160" t="s">
        <v>638</v>
      </c>
      <c r="H25" s="112">
        <v>310.19</v>
      </c>
      <c r="I25" s="163">
        <v>45644</v>
      </c>
      <c r="J25" s="525"/>
      <c r="K25" s="510"/>
      <c r="L25" s="498"/>
      <c r="M25" s="499"/>
    </row>
    <row r="26" spans="2:13" ht="195" x14ac:dyDescent="0.25">
      <c r="B26" s="28">
        <v>16</v>
      </c>
      <c r="C26" s="158" t="s">
        <v>236</v>
      </c>
      <c r="D26" s="159" t="s">
        <v>210</v>
      </c>
      <c r="E26" s="160" t="s">
        <v>639</v>
      </c>
      <c r="F26" s="159" t="s">
        <v>19</v>
      </c>
      <c r="G26" s="160" t="s">
        <v>241</v>
      </c>
      <c r="H26" s="112">
        <v>306097.21000000002</v>
      </c>
      <c r="I26" s="226">
        <v>45646</v>
      </c>
      <c r="J26" s="525"/>
      <c r="K26" s="510"/>
      <c r="L26" s="498"/>
      <c r="M26" s="499"/>
    </row>
    <row r="27" spans="2:13" ht="105" x14ac:dyDescent="0.25">
      <c r="B27" s="28">
        <v>17</v>
      </c>
      <c r="C27" s="158" t="s">
        <v>236</v>
      </c>
      <c r="D27" s="159" t="s">
        <v>210</v>
      </c>
      <c r="E27" s="160" t="s">
        <v>576</v>
      </c>
      <c r="F27" s="159" t="s">
        <v>19</v>
      </c>
      <c r="G27" s="160" t="s">
        <v>577</v>
      </c>
      <c r="H27" s="112">
        <v>342327.24</v>
      </c>
      <c r="I27" s="163">
        <v>45648</v>
      </c>
      <c r="J27" s="525"/>
      <c r="K27" s="510"/>
      <c r="L27" s="498"/>
      <c r="M27" s="499"/>
    </row>
    <row r="28" spans="2:13" ht="240" x14ac:dyDescent="0.25">
      <c r="B28" s="28">
        <v>18</v>
      </c>
      <c r="C28" s="158" t="s">
        <v>466</v>
      </c>
      <c r="D28" s="159" t="s">
        <v>210</v>
      </c>
      <c r="E28" s="208" t="s">
        <v>640</v>
      </c>
      <c r="F28" s="209" t="s">
        <v>19</v>
      </c>
      <c r="G28" s="208" t="s">
        <v>467</v>
      </c>
      <c r="H28" s="210">
        <v>201866.22</v>
      </c>
      <c r="I28" s="226">
        <v>45649</v>
      </c>
      <c r="J28" s="525"/>
      <c r="K28" s="510"/>
      <c r="L28" s="498"/>
      <c r="M28" s="499"/>
    </row>
    <row r="29" spans="2:13" ht="45" x14ac:dyDescent="0.25">
      <c r="B29" s="28">
        <v>19</v>
      </c>
      <c r="C29" s="158" t="s">
        <v>217</v>
      </c>
      <c r="D29" s="161" t="s">
        <v>210</v>
      </c>
      <c r="E29" s="160" t="s">
        <v>218</v>
      </c>
      <c r="F29" s="164" t="s">
        <v>19</v>
      </c>
      <c r="G29" s="160" t="s">
        <v>219</v>
      </c>
      <c r="H29" s="210">
        <v>53500</v>
      </c>
      <c r="I29" s="163">
        <v>45657</v>
      </c>
      <c r="J29" s="525"/>
      <c r="K29" s="510"/>
      <c r="L29" s="498"/>
      <c r="M29" s="499"/>
    </row>
    <row r="30" spans="2:13" ht="135" x14ac:dyDescent="0.25">
      <c r="B30" s="28">
        <v>20</v>
      </c>
      <c r="C30" s="158" t="s">
        <v>209</v>
      </c>
      <c r="D30" s="159" t="s">
        <v>210</v>
      </c>
      <c r="E30" s="160" t="s">
        <v>330</v>
      </c>
      <c r="F30" s="159" t="s">
        <v>19</v>
      </c>
      <c r="G30" s="160" t="s">
        <v>331</v>
      </c>
      <c r="H30" s="112">
        <v>481500</v>
      </c>
      <c r="I30" s="163">
        <v>45657</v>
      </c>
      <c r="J30" s="525"/>
      <c r="K30" s="510"/>
      <c r="L30" s="498"/>
      <c r="M30" s="499"/>
    </row>
    <row r="31" spans="2:13" ht="150.75" thickBot="1" x14ac:dyDescent="0.3">
      <c r="B31" s="28">
        <v>21</v>
      </c>
      <c r="C31" s="176" t="s">
        <v>209</v>
      </c>
      <c r="D31" s="179" t="s">
        <v>210</v>
      </c>
      <c r="E31" s="178" t="s">
        <v>332</v>
      </c>
      <c r="F31" s="179" t="s">
        <v>19</v>
      </c>
      <c r="G31" s="178" t="s">
        <v>333</v>
      </c>
      <c r="H31" s="113">
        <v>292983.83</v>
      </c>
      <c r="I31" s="227">
        <v>45657</v>
      </c>
      <c r="J31" s="524"/>
      <c r="K31" s="511"/>
      <c r="L31" s="502"/>
      <c r="M31" s="503"/>
    </row>
    <row r="32" spans="2:13" ht="20.100000000000001" customHeight="1" thickBot="1" x14ac:dyDescent="0.3">
      <c r="C32" s="710" t="s">
        <v>535</v>
      </c>
      <c r="D32" s="711"/>
      <c r="E32" s="711"/>
      <c r="F32" s="711"/>
      <c r="G32" s="711"/>
      <c r="H32" s="712">
        <f>SUM(H12:H31)</f>
        <v>2901547.52</v>
      </c>
      <c r="I32" s="713"/>
      <c r="J32" s="748" t="s">
        <v>535</v>
      </c>
      <c r="K32" s="749"/>
      <c r="L32" s="749"/>
      <c r="M32" s="348">
        <f>SUM(M12:M31)</f>
        <v>0</v>
      </c>
    </row>
    <row r="33" spans="2:13" ht="20.100000000000001" customHeight="1" thickBot="1" x14ac:dyDescent="0.3">
      <c r="C33" s="722" t="s">
        <v>536</v>
      </c>
      <c r="D33" s="723"/>
      <c r="E33" s="723"/>
      <c r="F33" s="723"/>
      <c r="G33" s="723"/>
      <c r="H33" s="723"/>
      <c r="I33" s="723"/>
      <c r="J33" s="723"/>
      <c r="K33" s="723"/>
      <c r="L33" s="723"/>
      <c r="M33" s="724"/>
    </row>
    <row r="34" spans="2:13" ht="20.100000000000001" customHeight="1" x14ac:dyDescent="0.25">
      <c r="C34" s="720" t="s">
        <v>11</v>
      </c>
      <c r="D34" s="718" t="s">
        <v>0</v>
      </c>
      <c r="E34" s="718" t="s">
        <v>12</v>
      </c>
      <c r="F34" s="718" t="s">
        <v>13</v>
      </c>
      <c r="G34" s="718" t="s">
        <v>14</v>
      </c>
      <c r="H34" s="718" t="s">
        <v>15</v>
      </c>
      <c r="I34" s="716" t="s">
        <v>31</v>
      </c>
      <c r="J34" s="728" t="s">
        <v>726</v>
      </c>
      <c r="K34" s="728"/>
      <c r="L34" s="729"/>
      <c r="M34" s="730"/>
    </row>
    <row r="35" spans="2:13" ht="30" x14ac:dyDescent="0.25">
      <c r="C35" s="721"/>
      <c r="D35" s="719"/>
      <c r="E35" s="719"/>
      <c r="F35" s="719"/>
      <c r="G35" s="719"/>
      <c r="H35" s="719"/>
      <c r="I35" s="717"/>
      <c r="J35" s="344" t="s">
        <v>723</v>
      </c>
      <c r="K35" s="344" t="s">
        <v>0</v>
      </c>
      <c r="L35" s="422" t="s">
        <v>724</v>
      </c>
      <c r="M35" s="342" t="s">
        <v>725</v>
      </c>
    </row>
    <row r="36" spans="2:13" ht="195" x14ac:dyDescent="0.25">
      <c r="B36" s="28">
        <v>1</v>
      </c>
      <c r="C36" s="361" t="s">
        <v>209</v>
      </c>
      <c r="D36" s="362" t="s">
        <v>210</v>
      </c>
      <c r="E36" s="363" t="s">
        <v>334</v>
      </c>
      <c r="F36" s="362" t="s">
        <v>19</v>
      </c>
      <c r="G36" s="363" t="s">
        <v>335</v>
      </c>
      <c r="H36" s="364">
        <v>454940.14</v>
      </c>
      <c r="I36" s="365">
        <v>45570</v>
      </c>
      <c r="J36" s="525"/>
      <c r="K36" s="510"/>
      <c r="L36" s="498"/>
      <c r="M36" s="499"/>
    </row>
    <row r="37" spans="2:13" ht="135" x14ac:dyDescent="0.25">
      <c r="B37" s="28">
        <v>2</v>
      </c>
      <c r="C37" s="427" t="s">
        <v>209</v>
      </c>
      <c r="D37" s="430" t="s">
        <v>210</v>
      </c>
      <c r="E37" s="48" t="s">
        <v>653</v>
      </c>
      <c r="F37" s="430" t="s">
        <v>19</v>
      </c>
      <c r="G37" s="48" t="s">
        <v>602</v>
      </c>
      <c r="H37" s="65">
        <v>39703.85</v>
      </c>
      <c r="I37" s="418">
        <v>45577</v>
      </c>
      <c r="J37" s="525"/>
      <c r="K37" s="510"/>
      <c r="L37" s="498"/>
      <c r="M37" s="499"/>
    </row>
    <row r="38" spans="2:13" ht="165" x14ac:dyDescent="0.25">
      <c r="B38" s="28">
        <v>3</v>
      </c>
      <c r="C38" s="427" t="s">
        <v>217</v>
      </c>
      <c r="D38" s="430" t="s">
        <v>210</v>
      </c>
      <c r="E38" s="48" t="s">
        <v>374</v>
      </c>
      <c r="F38" s="428" t="s">
        <v>19</v>
      </c>
      <c r="G38" s="48" t="s">
        <v>495</v>
      </c>
      <c r="H38" s="65">
        <v>50000</v>
      </c>
      <c r="I38" s="436">
        <v>45606</v>
      </c>
      <c r="J38" s="525"/>
      <c r="K38" s="510"/>
      <c r="L38" s="498"/>
      <c r="M38" s="499"/>
    </row>
    <row r="39" spans="2:13" ht="120" x14ac:dyDescent="0.25">
      <c r="B39" s="28">
        <v>4</v>
      </c>
      <c r="C39" s="427" t="s">
        <v>217</v>
      </c>
      <c r="D39" s="430" t="s">
        <v>210</v>
      </c>
      <c r="E39" s="48" t="s">
        <v>372</v>
      </c>
      <c r="F39" s="428" t="s">
        <v>19</v>
      </c>
      <c r="G39" s="48" t="s">
        <v>373</v>
      </c>
      <c r="H39" s="65">
        <v>1448.56</v>
      </c>
      <c r="I39" s="436">
        <v>45606</v>
      </c>
      <c r="J39" s="525"/>
      <c r="K39" s="510"/>
      <c r="L39" s="498"/>
      <c r="M39" s="499"/>
    </row>
    <row r="40" spans="2:13" ht="165" x14ac:dyDescent="0.25">
      <c r="B40" s="28">
        <v>5</v>
      </c>
      <c r="C40" s="158" t="s">
        <v>236</v>
      </c>
      <c r="D40" s="159" t="s">
        <v>210</v>
      </c>
      <c r="E40" s="160" t="s">
        <v>360</v>
      </c>
      <c r="F40" s="159">
        <v>2</v>
      </c>
      <c r="G40" s="160" t="s">
        <v>361</v>
      </c>
      <c r="H40" s="173">
        <v>16161.56</v>
      </c>
      <c r="I40" s="226">
        <v>45629</v>
      </c>
      <c r="J40" s="525"/>
      <c r="K40" s="510"/>
      <c r="L40" s="498"/>
      <c r="M40" s="499"/>
    </row>
    <row r="41" spans="2:13" ht="165" x14ac:dyDescent="0.25">
      <c r="B41" s="28">
        <v>6</v>
      </c>
      <c r="C41" s="427" t="s">
        <v>236</v>
      </c>
      <c r="D41" s="428" t="s">
        <v>210</v>
      </c>
      <c r="E41" s="48" t="s">
        <v>239</v>
      </c>
      <c r="F41" s="428" t="s">
        <v>19</v>
      </c>
      <c r="G41" s="48" t="s">
        <v>240</v>
      </c>
      <c r="H41" s="65">
        <v>113275</v>
      </c>
      <c r="I41" s="436">
        <v>45630</v>
      </c>
      <c r="J41" s="525"/>
      <c r="K41" s="510"/>
      <c r="L41" s="498"/>
      <c r="M41" s="499"/>
    </row>
    <row r="42" spans="2:13" ht="195" x14ac:dyDescent="0.25">
      <c r="B42" s="28">
        <v>7</v>
      </c>
      <c r="C42" s="427" t="s">
        <v>236</v>
      </c>
      <c r="D42" s="428" t="s">
        <v>210</v>
      </c>
      <c r="E42" s="48" t="s">
        <v>352</v>
      </c>
      <c r="F42" s="428" t="s">
        <v>19</v>
      </c>
      <c r="G42" s="48" t="s">
        <v>353</v>
      </c>
      <c r="H42" s="65">
        <v>85609.03</v>
      </c>
      <c r="I42" s="418">
        <v>45630</v>
      </c>
      <c r="J42" s="525"/>
      <c r="K42" s="510"/>
      <c r="L42" s="498"/>
      <c r="M42" s="499"/>
    </row>
    <row r="43" spans="2:13" ht="135" x14ac:dyDescent="0.25">
      <c r="B43" s="28">
        <v>8</v>
      </c>
      <c r="C43" s="427" t="s">
        <v>236</v>
      </c>
      <c r="D43" s="430" t="s">
        <v>210</v>
      </c>
      <c r="E43" s="48" t="s">
        <v>598</v>
      </c>
      <c r="F43" s="428" t="s">
        <v>19</v>
      </c>
      <c r="G43" s="249" t="s">
        <v>599</v>
      </c>
      <c r="H43" s="65">
        <v>74472</v>
      </c>
      <c r="I43" s="436">
        <v>45631</v>
      </c>
      <c r="J43" s="525"/>
      <c r="K43" s="510"/>
      <c r="L43" s="498"/>
      <c r="M43" s="499"/>
    </row>
    <row r="44" spans="2:13" ht="270" x14ac:dyDescent="0.25">
      <c r="B44" s="28">
        <v>9</v>
      </c>
      <c r="C44" s="427" t="s">
        <v>209</v>
      </c>
      <c r="D44" s="428" t="s">
        <v>210</v>
      </c>
      <c r="E44" s="48" t="s">
        <v>654</v>
      </c>
      <c r="F44" s="428" t="s">
        <v>19</v>
      </c>
      <c r="G44" s="48" t="s">
        <v>337</v>
      </c>
      <c r="H44" s="65">
        <v>99092.69</v>
      </c>
      <c r="I44" s="436">
        <v>45632</v>
      </c>
      <c r="J44" s="525"/>
      <c r="K44" s="510"/>
      <c r="L44" s="498"/>
      <c r="M44" s="499"/>
    </row>
    <row r="45" spans="2:13" ht="90" x14ac:dyDescent="0.25">
      <c r="B45" s="28">
        <v>10</v>
      </c>
      <c r="C45" s="427" t="s">
        <v>236</v>
      </c>
      <c r="D45" s="430" t="s">
        <v>210</v>
      </c>
      <c r="E45" s="48" t="s">
        <v>597</v>
      </c>
      <c r="F45" s="428" t="s">
        <v>19</v>
      </c>
      <c r="G45" s="48" t="s">
        <v>596</v>
      </c>
      <c r="H45" s="65">
        <v>38163.33</v>
      </c>
      <c r="I45" s="436">
        <v>45632</v>
      </c>
      <c r="J45" s="525"/>
      <c r="K45" s="510"/>
      <c r="L45" s="498"/>
      <c r="M45" s="499"/>
    </row>
    <row r="46" spans="2:13" ht="135" x14ac:dyDescent="0.25">
      <c r="B46" s="28">
        <v>11</v>
      </c>
      <c r="C46" s="427" t="s">
        <v>209</v>
      </c>
      <c r="D46" s="430" t="s">
        <v>210</v>
      </c>
      <c r="E46" s="48" t="s">
        <v>592</v>
      </c>
      <c r="F46" s="428" t="s">
        <v>19</v>
      </c>
      <c r="G46" s="48" t="s">
        <v>593</v>
      </c>
      <c r="H46" s="65">
        <v>479941.21</v>
      </c>
      <c r="I46" s="436">
        <v>45633</v>
      </c>
      <c r="J46" s="525"/>
      <c r="K46" s="510"/>
      <c r="L46" s="498"/>
      <c r="M46" s="499"/>
    </row>
    <row r="47" spans="2:13" ht="135" x14ac:dyDescent="0.25">
      <c r="B47" s="28">
        <v>12</v>
      </c>
      <c r="C47" s="427" t="s">
        <v>217</v>
      </c>
      <c r="D47" s="430" t="s">
        <v>210</v>
      </c>
      <c r="E47" s="48" t="s">
        <v>469</v>
      </c>
      <c r="F47" s="428" t="s">
        <v>19</v>
      </c>
      <c r="G47" s="48" t="s">
        <v>321</v>
      </c>
      <c r="H47" s="65">
        <v>54875.59</v>
      </c>
      <c r="I47" s="418">
        <v>45636</v>
      </c>
      <c r="J47" s="525"/>
      <c r="K47" s="510"/>
      <c r="L47" s="498"/>
      <c r="M47" s="499"/>
    </row>
    <row r="48" spans="2:13" ht="135" x14ac:dyDescent="0.25">
      <c r="B48" s="28">
        <v>13</v>
      </c>
      <c r="C48" s="427" t="s">
        <v>217</v>
      </c>
      <c r="D48" s="430" t="s">
        <v>210</v>
      </c>
      <c r="E48" s="48" t="s">
        <v>470</v>
      </c>
      <c r="F48" s="428" t="s">
        <v>19</v>
      </c>
      <c r="G48" s="48" t="s">
        <v>321</v>
      </c>
      <c r="H48" s="65">
        <v>13107.5</v>
      </c>
      <c r="I48" s="418">
        <v>45636</v>
      </c>
      <c r="J48" s="525"/>
      <c r="K48" s="510"/>
      <c r="L48" s="498"/>
      <c r="M48" s="499"/>
    </row>
    <row r="49" spans="2:13" ht="135" x14ac:dyDescent="0.25">
      <c r="B49" s="28">
        <v>14</v>
      </c>
      <c r="C49" s="427" t="s">
        <v>217</v>
      </c>
      <c r="D49" s="430" t="s">
        <v>210</v>
      </c>
      <c r="E49" s="48" t="s">
        <v>471</v>
      </c>
      <c r="F49" s="428" t="s">
        <v>19</v>
      </c>
      <c r="G49" s="48" t="s">
        <v>321</v>
      </c>
      <c r="H49" s="65">
        <v>169076.05</v>
      </c>
      <c r="I49" s="418">
        <v>45636</v>
      </c>
      <c r="J49" s="525"/>
      <c r="K49" s="510"/>
      <c r="L49" s="498"/>
      <c r="M49" s="499"/>
    </row>
    <row r="50" spans="2:13" ht="105" x14ac:dyDescent="0.25">
      <c r="B50" s="28">
        <v>15</v>
      </c>
      <c r="C50" s="427" t="s">
        <v>209</v>
      </c>
      <c r="D50" s="428" t="s">
        <v>210</v>
      </c>
      <c r="E50" s="48" t="s">
        <v>502</v>
      </c>
      <c r="F50" s="428" t="s">
        <v>19</v>
      </c>
      <c r="G50" s="48" t="s">
        <v>336</v>
      </c>
      <c r="H50" s="65">
        <v>31971.599999999999</v>
      </c>
      <c r="I50" s="436">
        <v>45637</v>
      </c>
      <c r="J50" s="525"/>
      <c r="K50" s="510"/>
      <c r="L50" s="498"/>
      <c r="M50" s="499"/>
    </row>
    <row r="51" spans="2:13" ht="135" x14ac:dyDescent="0.25">
      <c r="B51" s="28">
        <v>16</v>
      </c>
      <c r="C51" s="427" t="s">
        <v>236</v>
      </c>
      <c r="D51" s="428" t="s">
        <v>210</v>
      </c>
      <c r="E51" s="48" t="s">
        <v>237</v>
      </c>
      <c r="F51" s="428" t="s">
        <v>19</v>
      </c>
      <c r="G51" s="48" t="s">
        <v>238</v>
      </c>
      <c r="H51" s="65">
        <v>9000</v>
      </c>
      <c r="I51" s="436">
        <v>45641</v>
      </c>
      <c r="J51" s="525"/>
      <c r="K51" s="510"/>
      <c r="L51" s="498"/>
      <c r="M51" s="499"/>
    </row>
    <row r="52" spans="2:13" ht="210" x14ac:dyDescent="0.25">
      <c r="B52" s="28">
        <v>17</v>
      </c>
      <c r="C52" s="427" t="s">
        <v>209</v>
      </c>
      <c r="D52" s="428" t="s">
        <v>210</v>
      </c>
      <c r="E52" s="48" t="s">
        <v>503</v>
      </c>
      <c r="F52" s="428"/>
      <c r="G52" s="48" t="s">
        <v>338</v>
      </c>
      <c r="H52" s="65">
        <v>185957.08</v>
      </c>
      <c r="I52" s="436">
        <v>45643</v>
      </c>
      <c r="J52" s="525"/>
      <c r="K52" s="510"/>
      <c r="L52" s="498"/>
      <c r="M52" s="499"/>
    </row>
    <row r="53" spans="2:13" ht="165" x14ac:dyDescent="0.25">
      <c r="B53" s="28">
        <v>18</v>
      </c>
      <c r="C53" s="427" t="s">
        <v>236</v>
      </c>
      <c r="D53" s="428" t="s">
        <v>210</v>
      </c>
      <c r="E53" s="48" t="s">
        <v>346</v>
      </c>
      <c r="F53" s="428" t="s">
        <v>19</v>
      </c>
      <c r="G53" s="48" t="s">
        <v>347</v>
      </c>
      <c r="H53" s="65">
        <v>25115.040000000001</v>
      </c>
      <c r="I53" s="436">
        <v>45643</v>
      </c>
      <c r="J53" s="525"/>
      <c r="K53" s="510"/>
      <c r="L53" s="498"/>
      <c r="M53" s="499"/>
    </row>
    <row r="54" spans="2:13" ht="195" x14ac:dyDescent="0.25">
      <c r="B54" s="28">
        <v>19</v>
      </c>
      <c r="C54" s="427" t="s">
        <v>236</v>
      </c>
      <c r="D54" s="428" t="s">
        <v>210</v>
      </c>
      <c r="E54" s="48" t="s">
        <v>501</v>
      </c>
      <c r="F54" s="428" t="s">
        <v>19</v>
      </c>
      <c r="G54" s="48" t="s">
        <v>241</v>
      </c>
      <c r="H54" s="65">
        <v>34650.879999999997</v>
      </c>
      <c r="I54" s="418">
        <v>45646</v>
      </c>
      <c r="J54" s="525"/>
      <c r="K54" s="510"/>
      <c r="L54" s="498"/>
      <c r="M54" s="499"/>
    </row>
    <row r="55" spans="2:13" ht="75" x14ac:dyDescent="0.25">
      <c r="B55" s="28">
        <v>20</v>
      </c>
      <c r="C55" s="427" t="s">
        <v>236</v>
      </c>
      <c r="D55" s="428" t="s">
        <v>210</v>
      </c>
      <c r="E55" s="48" t="s">
        <v>572</v>
      </c>
      <c r="F55" s="428" t="s">
        <v>19</v>
      </c>
      <c r="G55" s="48" t="s">
        <v>573</v>
      </c>
      <c r="H55" s="65">
        <v>23700</v>
      </c>
      <c r="I55" s="436">
        <v>45647</v>
      </c>
      <c r="J55" s="525"/>
      <c r="K55" s="510"/>
      <c r="L55" s="498"/>
      <c r="M55" s="499"/>
    </row>
    <row r="56" spans="2:13" ht="90" x14ac:dyDescent="0.25">
      <c r="B56" s="28">
        <v>22</v>
      </c>
      <c r="C56" s="427" t="s">
        <v>236</v>
      </c>
      <c r="D56" s="428" t="s">
        <v>210</v>
      </c>
      <c r="E56" s="48" t="s">
        <v>574</v>
      </c>
      <c r="F56" s="428" t="s">
        <v>19</v>
      </c>
      <c r="G56" s="48" t="s">
        <v>575</v>
      </c>
      <c r="H56" s="65">
        <v>14976</v>
      </c>
      <c r="I56" s="436">
        <v>45655</v>
      </c>
      <c r="J56" s="525"/>
      <c r="K56" s="510"/>
      <c r="L56" s="498"/>
      <c r="M56" s="499"/>
    </row>
    <row r="57" spans="2:13" ht="45.75" thickBot="1" x14ac:dyDescent="0.3">
      <c r="B57" s="28">
        <v>23</v>
      </c>
      <c r="C57" s="176" t="s">
        <v>217</v>
      </c>
      <c r="D57" s="177" t="s">
        <v>210</v>
      </c>
      <c r="E57" s="178" t="s">
        <v>218</v>
      </c>
      <c r="F57" s="250" t="s">
        <v>19</v>
      </c>
      <c r="G57" s="178" t="s">
        <v>219</v>
      </c>
      <c r="H57" s="230">
        <v>15000</v>
      </c>
      <c r="I57" s="227">
        <v>45657</v>
      </c>
      <c r="J57" s="524"/>
      <c r="K57" s="511"/>
      <c r="L57" s="502"/>
      <c r="M57" s="503"/>
    </row>
    <row r="58" spans="2:13" ht="20.100000000000001" customHeight="1" thickBot="1" x14ac:dyDescent="0.3">
      <c r="C58" s="710" t="s">
        <v>537</v>
      </c>
      <c r="D58" s="711"/>
      <c r="E58" s="711"/>
      <c r="F58" s="711"/>
      <c r="G58" s="711"/>
      <c r="H58" s="712">
        <f>SUM(H36:H57)</f>
        <v>2030237.1100000003</v>
      </c>
      <c r="I58" s="713"/>
      <c r="J58" s="748" t="s">
        <v>537</v>
      </c>
      <c r="K58" s="749"/>
      <c r="L58" s="749"/>
      <c r="M58" s="348">
        <f>SUM(M36:M57)</f>
        <v>0</v>
      </c>
    </row>
    <row r="59" spans="2:13" ht="20.100000000000001" customHeight="1" thickBot="1" x14ac:dyDescent="0.3">
      <c r="C59" s="722" t="s">
        <v>522</v>
      </c>
      <c r="D59" s="723"/>
      <c r="E59" s="723"/>
      <c r="F59" s="723"/>
      <c r="G59" s="723"/>
      <c r="H59" s="723"/>
      <c r="I59" s="723"/>
      <c r="J59" s="723"/>
      <c r="K59" s="723"/>
      <c r="L59" s="723"/>
      <c r="M59" s="724"/>
    </row>
    <row r="60" spans="2:13" ht="20.100000000000001" customHeight="1" x14ac:dyDescent="0.25">
      <c r="C60" s="720" t="s">
        <v>11</v>
      </c>
      <c r="D60" s="718" t="s">
        <v>0</v>
      </c>
      <c r="E60" s="718" t="s">
        <v>12</v>
      </c>
      <c r="F60" s="718" t="s">
        <v>13</v>
      </c>
      <c r="G60" s="718" t="s">
        <v>14</v>
      </c>
      <c r="H60" s="718" t="s">
        <v>15</v>
      </c>
      <c r="I60" s="736" t="s">
        <v>31</v>
      </c>
      <c r="J60" s="727" t="s">
        <v>726</v>
      </c>
      <c r="K60" s="728"/>
      <c r="L60" s="729"/>
      <c r="M60" s="730"/>
    </row>
    <row r="61" spans="2:13" ht="30" x14ac:dyDescent="0.25">
      <c r="C61" s="721"/>
      <c r="D61" s="719"/>
      <c r="E61" s="719"/>
      <c r="F61" s="719"/>
      <c r="G61" s="719"/>
      <c r="H61" s="719"/>
      <c r="I61" s="737"/>
      <c r="J61" s="423" t="s">
        <v>723</v>
      </c>
      <c r="K61" s="344" t="s">
        <v>0</v>
      </c>
      <c r="L61" s="422" t="s">
        <v>724</v>
      </c>
      <c r="M61" s="342" t="s">
        <v>725</v>
      </c>
    </row>
    <row r="62" spans="2:13" ht="105.75" thickBot="1" x14ac:dyDescent="0.3">
      <c r="B62" s="28">
        <v>1</v>
      </c>
      <c r="C62" s="439" t="str">
        <f>Mobiliário!B13</f>
        <v>Coordenadoria de Almoxarifado e Patrimônio</v>
      </c>
      <c r="D62" s="438" t="str">
        <f>Mobiliário!C13</f>
        <v>23.0.000002879-7</v>
      </c>
      <c r="E62" s="438" t="str">
        <f>Mobiliário!D13</f>
        <v>Troca do sistema de regulagem das poltronas.</v>
      </c>
      <c r="F62" s="432" t="str">
        <f>Mobiliário!E13</f>
        <v>-</v>
      </c>
      <c r="G62" s="438" t="str">
        <f>Mobiliário!F13</f>
        <v>Identificação de um problema no sistema de regulagem de poltronas adquiridas em 2016 da marca Marelli modelo Profit cujo prazo de garantia já se extinguiu ocasionando a necessidade de troca do sistema ou troca das poltronas.</v>
      </c>
      <c r="H62" s="435">
        <f>Mobiliário!H13</f>
        <v>570000</v>
      </c>
      <c r="I62" s="341">
        <f>Mobiliário!I13</f>
        <v>45627</v>
      </c>
      <c r="J62" s="523"/>
      <c r="K62" s="511"/>
      <c r="L62" s="502"/>
      <c r="M62" s="503"/>
    </row>
    <row r="63" spans="2:13" ht="20.100000000000001" customHeight="1" thickBot="1" x14ac:dyDescent="0.3">
      <c r="C63" s="710" t="s">
        <v>538</v>
      </c>
      <c r="D63" s="711"/>
      <c r="E63" s="711"/>
      <c r="F63" s="711"/>
      <c r="G63" s="711"/>
      <c r="H63" s="712">
        <f>SUM(H62)</f>
        <v>570000</v>
      </c>
      <c r="I63" s="713"/>
      <c r="J63" s="748" t="s">
        <v>538</v>
      </c>
      <c r="K63" s="749"/>
      <c r="L63" s="749"/>
      <c r="M63" s="348">
        <f>SUM(M62)</f>
        <v>0</v>
      </c>
    </row>
    <row r="64" spans="2:13" ht="20.100000000000001" customHeight="1" thickBot="1" x14ac:dyDescent="0.3">
      <c r="C64" s="722" t="s">
        <v>511</v>
      </c>
      <c r="D64" s="723"/>
      <c r="E64" s="723"/>
      <c r="F64" s="723"/>
      <c r="G64" s="723"/>
      <c r="H64" s="723"/>
      <c r="I64" s="723"/>
      <c r="J64" s="723"/>
      <c r="K64" s="723"/>
      <c r="L64" s="723"/>
      <c r="M64" s="724"/>
    </row>
    <row r="65" spans="2:13" ht="20.100000000000001" customHeight="1" x14ac:dyDescent="0.25">
      <c r="C65" s="720" t="s">
        <v>11</v>
      </c>
      <c r="D65" s="718" t="s">
        <v>0</v>
      </c>
      <c r="E65" s="718" t="s">
        <v>12</v>
      </c>
      <c r="F65" s="718" t="s">
        <v>13</v>
      </c>
      <c r="G65" s="718" t="s">
        <v>14</v>
      </c>
      <c r="H65" s="718" t="s">
        <v>15</v>
      </c>
      <c r="I65" s="716" t="s">
        <v>31</v>
      </c>
      <c r="J65" s="728" t="s">
        <v>726</v>
      </c>
      <c r="K65" s="728"/>
      <c r="L65" s="729"/>
      <c r="M65" s="730"/>
    </row>
    <row r="66" spans="2:13" ht="30.75" thickBot="1" x14ac:dyDescent="0.3">
      <c r="C66" s="827"/>
      <c r="D66" s="826"/>
      <c r="E66" s="826"/>
      <c r="F66" s="826"/>
      <c r="G66" s="826"/>
      <c r="H66" s="826"/>
      <c r="I66" s="825"/>
      <c r="J66" s="349" t="s">
        <v>723</v>
      </c>
      <c r="K66" s="349" t="s">
        <v>0</v>
      </c>
      <c r="L66" s="445" t="s">
        <v>724</v>
      </c>
      <c r="M66" s="347" t="s">
        <v>725</v>
      </c>
    </row>
    <row r="67" spans="2:13" ht="50.1" customHeight="1" x14ac:dyDescent="0.25">
      <c r="B67" s="28">
        <v>1</v>
      </c>
      <c r="C67" s="819" t="s">
        <v>7</v>
      </c>
      <c r="D67" s="820" t="s">
        <v>29</v>
      </c>
      <c r="E67" s="444" t="s">
        <v>717</v>
      </c>
      <c r="F67" s="820" t="s">
        <v>19</v>
      </c>
      <c r="G67" s="821" t="s">
        <v>30</v>
      </c>
      <c r="H67" s="360">
        <v>30000</v>
      </c>
      <c r="I67" s="822">
        <v>45566</v>
      </c>
      <c r="J67" s="526"/>
      <c r="K67" s="527"/>
      <c r="L67" s="528"/>
      <c r="M67" s="529"/>
    </row>
    <row r="68" spans="2:13" ht="50.1" customHeight="1" x14ac:dyDescent="0.25">
      <c r="B68" s="28">
        <v>2</v>
      </c>
      <c r="C68" s="776"/>
      <c r="D68" s="777"/>
      <c r="E68" s="430" t="s">
        <v>718</v>
      </c>
      <c r="F68" s="777"/>
      <c r="G68" s="779"/>
      <c r="H68" s="434">
        <v>5000</v>
      </c>
      <c r="I68" s="823"/>
      <c r="J68" s="525"/>
      <c r="K68" s="530"/>
      <c r="L68" s="498"/>
      <c r="M68" s="499"/>
    </row>
    <row r="69" spans="2:13" ht="50.1" customHeight="1" thickBot="1" x14ac:dyDescent="0.3">
      <c r="B69" s="28">
        <v>3</v>
      </c>
      <c r="C69" s="780"/>
      <c r="D69" s="781"/>
      <c r="E69" s="438" t="s">
        <v>719</v>
      </c>
      <c r="F69" s="781"/>
      <c r="G69" s="788"/>
      <c r="H69" s="435">
        <v>65000</v>
      </c>
      <c r="I69" s="824"/>
      <c r="J69" s="524"/>
      <c r="K69" s="531"/>
      <c r="L69" s="502"/>
      <c r="M69" s="503"/>
    </row>
    <row r="70" spans="2:13" ht="20.100000000000001" customHeight="1" thickBot="1" x14ac:dyDescent="0.3">
      <c r="C70" s="710" t="s">
        <v>542</v>
      </c>
      <c r="D70" s="711"/>
      <c r="E70" s="711"/>
      <c r="F70" s="711"/>
      <c r="G70" s="711"/>
      <c r="H70" s="712">
        <f>SUM(H67:H69)</f>
        <v>100000</v>
      </c>
      <c r="I70" s="713"/>
      <c r="J70" s="748" t="s">
        <v>542</v>
      </c>
      <c r="K70" s="749"/>
      <c r="L70" s="749"/>
      <c r="M70" s="348">
        <f>SUM(M67:M69)</f>
        <v>0</v>
      </c>
    </row>
    <row r="71" spans="2:13" ht="20.100000000000001" customHeight="1" thickBot="1" x14ac:dyDescent="0.3">
      <c r="C71" s="722" t="s">
        <v>544</v>
      </c>
      <c r="D71" s="723"/>
      <c r="E71" s="723"/>
      <c r="F71" s="723"/>
      <c r="G71" s="723"/>
      <c r="H71" s="723"/>
      <c r="I71" s="723"/>
      <c r="J71" s="723"/>
      <c r="K71" s="723"/>
      <c r="L71" s="723"/>
      <c r="M71" s="724"/>
    </row>
    <row r="72" spans="2:13" ht="20.100000000000001" customHeight="1" x14ac:dyDescent="0.25">
      <c r="C72" s="720" t="s">
        <v>11</v>
      </c>
      <c r="D72" s="718" t="s">
        <v>0</v>
      </c>
      <c r="E72" s="718" t="s">
        <v>12</v>
      </c>
      <c r="F72" s="718" t="s">
        <v>13</v>
      </c>
      <c r="G72" s="718" t="s">
        <v>14</v>
      </c>
      <c r="H72" s="718" t="s">
        <v>15</v>
      </c>
      <c r="I72" s="736" t="s">
        <v>31</v>
      </c>
      <c r="J72" s="727" t="s">
        <v>726</v>
      </c>
      <c r="K72" s="728"/>
      <c r="L72" s="729"/>
      <c r="M72" s="730"/>
    </row>
    <row r="73" spans="2:13" ht="30" x14ac:dyDescent="0.25">
      <c r="C73" s="721"/>
      <c r="D73" s="719"/>
      <c r="E73" s="719"/>
      <c r="F73" s="719"/>
      <c r="G73" s="719"/>
      <c r="H73" s="719"/>
      <c r="I73" s="737"/>
      <c r="J73" s="423" t="s">
        <v>723</v>
      </c>
      <c r="K73" s="344" t="s">
        <v>0</v>
      </c>
      <c r="L73" s="422" t="s">
        <v>724</v>
      </c>
      <c r="M73" s="342" t="s">
        <v>725</v>
      </c>
    </row>
    <row r="74" spans="2:13" ht="240" x14ac:dyDescent="0.25">
      <c r="B74" s="28">
        <v>1</v>
      </c>
      <c r="C74" s="427" t="s">
        <v>481</v>
      </c>
      <c r="D74" s="430" t="s">
        <v>482</v>
      </c>
      <c r="E74" s="430" t="s">
        <v>483</v>
      </c>
      <c r="F74" s="428" t="s">
        <v>19</v>
      </c>
      <c r="G74" s="430" t="s">
        <v>484</v>
      </c>
      <c r="H74" s="434">
        <v>50000</v>
      </c>
      <c r="I74" s="346">
        <v>45591</v>
      </c>
      <c r="J74" s="522"/>
      <c r="K74" s="510"/>
      <c r="L74" s="498"/>
      <c r="M74" s="499"/>
    </row>
    <row r="75" spans="2:13" ht="75.75" thickBot="1" x14ac:dyDescent="0.3">
      <c r="B75" s="28">
        <v>2</v>
      </c>
      <c r="C75" s="431" t="s">
        <v>481</v>
      </c>
      <c r="D75" s="438" t="s">
        <v>482</v>
      </c>
      <c r="E75" s="438" t="s">
        <v>493</v>
      </c>
      <c r="F75" s="432" t="s">
        <v>19</v>
      </c>
      <c r="G75" s="438" t="s">
        <v>494</v>
      </c>
      <c r="H75" s="435">
        <v>47080</v>
      </c>
      <c r="I75" s="357">
        <v>45633</v>
      </c>
      <c r="J75" s="523"/>
      <c r="K75" s="511"/>
      <c r="L75" s="502"/>
      <c r="M75" s="503"/>
    </row>
    <row r="76" spans="2:13" ht="20.100000000000001" customHeight="1" thickBot="1" x14ac:dyDescent="0.3">
      <c r="C76" s="710" t="s">
        <v>545</v>
      </c>
      <c r="D76" s="711"/>
      <c r="E76" s="711"/>
      <c r="F76" s="711"/>
      <c r="G76" s="711"/>
      <c r="H76" s="712">
        <f>SUM(H74:H75)</f>
        <v>97080</v>
      </c>
      <c r="I76" s="713"/>
      <c r="J76" s="748" t="s">
        <v>545</v>
      </c>
      <c r="K76" s="749"/>
      <c r="L76" s="749"/>
      <c r="M76" s="348">
        <f>SUM(M74:M75)</f>
        <v>0</v>
      </c>
    </row>
    <row r="77" spans="2:13" ht="20.100000000000001" customHeight="1" thickBot="1" x14ac:dyDescent="0.3">
      <c r="C77" s="722" t="s">
        <v>546</v>
      </c>
      <c r="D77" s="723"/>
      <c r="E77" s="723"/>
      <c r="F77" s="723"/>
      <c r="G77" s="723"/>
      <c r="H77" s="723"/>
      <c r="I77" s="723"/>
      <c r="J77" s="723"/>
      <c r="K77" s="723"/>
      <c r="L77" s="723"/>
      <c r="M77" s="724"/>
    </row>
    <row r="78" spans="2:13" ht="20.100000000000001" customHeight="1" x14ac:dyDescent="0.25">
      <c r="C78" s="720" t="s">
        <v>11</v>
      </c>
      <c r="D78" s="718" t="s">
        <v>0</v>
      </c>
      <c r="E78" s="718" t="s">
        <v>12</v>
      </c>
      <c r="F78" s="718" t="s">
        <v>13</v>
      </c>
      <c r="G78" s="718" t="s">
        <v>14</v>
      </c>
      <c r="H78" s="718" t="s">
        <v>15</v>
      </c>
      <c r="I78" s="736" t="s">
        <v>31</v>
      </c>
      <c r="J78" s="727" t="s">
        <v>726</v>
      </c>
      <c r="K78" s="728"/>
      <c r="L78" s="729"/>
      <c r="M78" s="730"/>
    </row>
    <row r="79" spans="2:13" ht="30" x14ac:dyDescent="0.25">
      <c r="C79" s="721"/>
      <c r="D79" s="719"/>
      <c r="E79" s="719"/>
      <c r="F79" s="719"/>
      <c r="G79" s="719"/>
      <c r="H79" s="719"/>
      <c r="I79" s="737"/>
      <c r="J79" s="423" t="s">
        <v>723</v>
      </c>
      <c r="K79" s="344" t="s">
        <v>0</v>
      </c>
      <c r="L79" s="422" t="s">
        <v>724</v>
      </c>
      <c r="M79" s="342" t="s">
        <v>725</v>
      </c>
    </row>
    <row r="80" spans="2:13" ht="180.75" thickBot="1" x14ac:dyDescent="0.3">
      <c r="B80" s="28">
        <v>1</v>
      </c>
      <c r="C80" s="431" t="s">
        <v>5</v>
      </c>
      <c r="D80" s="432" t="s">
        <v>4</v>
      </c>
      <c r="E80" s="438" t="s">
        <v>69</v>
      </c>
      <c r="F80" s="432">
        <v>159</v>
      </c>
      <c r="G80" s="438" t="s">
        <v>70</v>
      </c>
      <c r="H80" s="435">
        <v>2107.0100000000002</v>
      </c>
      <c r="I80" s="350">
        <v>45597</v>
      </c>
      <c r="J80" s="523"/>
      <c r="K80" s="511"/>
      <c r="L80" s="502"/>
      <c r="M80" s="503"/>
    </row>
    <row r="81" spans="2:13" ht="20.100000000000001" customHeight="1" thickBot="1" x14ac:dyDescent="0.3">
      <c r="C81" s="710" t="s">
        <v>547</v>
      </c>
      <c r="D81" s="711"/>
      <c r="E81" s="711"/>
      <c r="F81" s="711"/>
      <c r="G81" s="711"/>
      <c r="H81" s="712">
        <f>SUM(H80)</f>
        <v>2107.0100000000002</v>
      </c>
      <c r="I81" s="713"/>
      <c r="J81" s="748" t="s">
        <v>728</v>
      </c>
      <c r="K81" s="749"/>
      <c r="L81" s="749"/>
      <c r="M81" s="348">
        <f>SUM(M80)</f>
        <v>0</v>
      </c>
    </row>
    <row r="82" spans="2:13" ht="20.100000000000001" customHeight="1" thickBot="1" x14ac:dyDescent="0.3">
      <c r="C82" s="722" t="s">
        <v>513</v>
      </c>
      <c r="D82" s="723"/>
      <c r="E82" s="723"/>
      <c r="F82" s="723"/>
      <c r="G82" s="723"/>
      <c r="H82" s="723"/>
      <c r="I82" s="723"/>
      <c r="J82" s="723"/>
      <c r="K82" s="723"/>
      <c r="L82" s="723"/>
      <c r="M82" s="724"/>
    </row>
    <row r="83" spans="2:13" ht="20.100000000000001" customHeight="1" x14ac:dyDescent="0.25">
      <c r="C83" s="720" t="s">
        <v>11</v>
      </c>
      <c r="D83" s="718" t="s">
        <v>0</v>
      </c>
      <c r="E83" s="718" t="s">
        <v>12</v>
      </c>
      <c r="F83" s="718" t="s">
        <v>13</v>
      </c>
      <c r="G83" s="718" t="s">
        <v>14</v>
      </c>
      <c r="H83" s="718" t="s">
        <v>15</v>
      </c>
      <c r="I83" s="736" t="s">
        <v>31</v>
      </c>
      <c r="J83" s="727" t="s">
        <v>726</v>
      </c>
      <c r="K83" s="728"/>
      <c r="L83" s="729"/>
      <c r="M83" s="730"/>
    </row>
    <row r="84" spans="2:13" ht="30" x14ac:dyDescent="0.25">
      <c r="C84" s="721"/>
      <c r="D84" s="719"/>
      <c r="E84" s="719"/>
      <c r="F84" s="719"/>
      <c r="G84" s="719"/>
      <c r="H84" s="719"/>
      <c r="I84" s="737"/>
      <c r="J84" s="423" t="s">
        <v>723</v>
      </c>
      <c r="K84" s="344" t="s">
        <v>0</v>
      </c>
      <c r="L84" s="422" t="s">
        <v>724</v>
      </c>
      <c r="M84" s="342" t="s">
        <v>725</v>
      </c>
    </row>
    <row r="85" spans="2:13" ht="45" x14ac:dyDescent="0.25">
      <c r="B85" s="28">
        <v>1</v>
      </c>
      <c r="C85" s="427" t="s">
        <v>5</v>
      </c>
      <c r="D85" s="428" t="s">
        <v>4</v>
      </c>
      <c r="E85" s="38" t="s">
        <v>68</v>
      </c>
      <c r="F85" s="428">
        <v>300</v>
      </c>
      <c r="G85" s="48" t="s">
        <v>46</v>
      </c>
      <c r="H85" s="434">
        <v>23997</v>
      </c>
      <c r="I85" s="346">
        <v>45566</v>
      </c>
      <c r="J85" s="522"/>
      <c r="K85" s="510"/>
      <c r="L85" s="498"/>
      <c r="M85" s="499"/>
    </row>
    <row r="86" spans="2:13" ht="75" x14ac:dyDescent="0.25">
      <c r="B86" s="28">
        <v>2</v>
      </c>
      <c r="C86" s="427" t="s">
        <v>609</v>
      </c>
      <c r="D86" s="428" t="s">
        <v>84</v>
      </c>
      <c r="E86" s="38" t="s">
        <v>610</v>
      </c>
      <c r="F86" s="428">
        <v>10</v>
      </c>
      <c r="G86" s="48" t="s">
        <v>611</v>
      </c>
      <c r="H86" s="434">
        <v>21816.21</v>
      </c>
      <c r="I86" s="346">
        <v>45597</v>
      </c>
      <c r="J86" s="522"/>
      <c r="K86" s="510"/>
      <c r="L86" s="498"/>
      <c r="M86" s="499"/>
    </row>
    <row r="87" spans="2:13" ht="270.75" thickBot="1" x14ac:dyDescent="0.3">
      <c r="B87" s="28">
        <v>3</v>
      </c>
      <c r="C87" s="431" t="s">
        <v>377</v>
      </c>
      <c r="D87" s="432" t="s">
        <v>498</v>
      </c>
      <c r="E87" s="43" t="s">
        <v>661</v>
      </c>
      <c r="F87" s="432" t="s">
        <v>19</v>
      </c>
      <c r="G87" s="200" t="s">
        <v>662</v>
      </c>
      <c r="H87" s="435">
        <v>50000</v>
      </c>
      <c r="I87" s="350">
        <v>45597</v>
      </c>
      <c r="J87" s="523"/>
      <c r="K87" s="511"/>
      <c r="L87" s="502"/>
      <c r="M87" s="503"/>
    </row>
    <row r="88" spans="2:13" ht="21.75" thickBot="1" x14ac:dyDescent="0.3">
      <c r="C88" s="771" t="s">
        <v>549</v>
      </c>
      <c r="D88" s="772"/>
      <c r="E88" s="772"/>
      <c r="F88" s="772"/>
      <c r="G88" s="772"/>
      <c r="H88" s="773">
        <f>SUM(H85:H87)</f>
        <v>95813.209999999992</v>
      </c>
      <c r="I88" s="774"/>
      <c r="J88" s="748" t="s">
        <v>549</v>
      </c>
      <c r="K88" s="749"/>
      <c r="L88" s="749"/>
      <c r="M88" s="348">
        <f>SUM(M85:M87)</f>
        <v>0</v>
      </c>
    </row>
    <row r="89" spans="2:13" ht="21" thickBot="1" x14ac:dyDescent="0.3">
      <c r="C89" s="722" t="s">
        <v>516</v>
      </c>
      <c r="D89" s="723"/>
      <c r="E89" s="723"/>
      <c r="F89" s="723"/>
      <c r="G89" s="723"/>
      <c r="H89" s="723"/>
      <c r="I89" s="723"/>
      <c r="J89" s="723"/>
      <c r="K89" s="723"/>
      <c r="L89" s="723"/>
      <c r="M89" s="724"/>
    </row>
    <row r="90" spans="2:13" x14ac:dyDescent="0.25">
      <c r="C90" s="720" t="s">
        <v>11</v>
      </c>
      <c r="D90" s="718" t="s">
        <v>0</v>
      </c>
      <c r="E90" s="718" t="s">
        <v>12</v>
      </c>
      <c r="F90" s="718" t="s">
        <v>13</v>
      </c>
      <c r="G90" s="718" t="s">
        <v>14</v>
      </c>
      <c r="H90" s="718" t="s">
        <v>15</v>
      </c>
      <c r="I90" s="716" t="s">
        <v>31</v>
      </c>
      <c r="J90" s="728" t="s">
        <v>726</v>
      </c>
      <c r="K90" s="728"/>
      <c r="L90" s="729"/>
      <c r="M90" s="730"/>
    </row>
    <row r="91" spans="2:13" ht="30" x14ac:dyDescent="0.25">
      <c r="C91" s="721"/>
      <c r="D91" s="719"/>
      <c r="E91" s="719"/>
      <c r="F91" s="719"/>
      <c r="G91" s="719"/>
      <c r="H91" s="719"/>
      <c r="I91" s="717"/>
      <c r="J91" s="344" t="s">
        <v>723</v>
      </c>
      <c r="K91" s="344" t="s">
        <v>0</v>
      </c>
      <c r="L91" s="422" t="s">
        <v>724</v>
      </c>
      <c r="M91" s="342" t="s">
        <v>725</v>
      </c>
    </row>
    <row r="92" spans="2:13" ht="90" x14ac:dyDescent="0.25">
      <c r="B92" s="28">
        <v>1</v>
      </c>
      <c r="C92" s="427" t="s">
        <v>36</v>
      </c>
      <c r="D92" s="428" t="s">
        <v>292</v>
      </c>
      <c r="E92" s="48" t="s">
        <v>379</v>
      </c>
      <c r="F92" s="428" t="s">
        <v>19</v>
      </c>
      <c r="G92" s="48" t="s">
        <v>319</v>
      </c>
      <c r="H92" s="65">
        <v>19003.2</v>
      </c>
      <c r="I92" s="436">
        <v>45566</v>
      </c>
      <c r="J92" s="525"/>
      <c r="K92" s="510"/>
      <c r="L92" s="498"/>
      <c r="M92" s="499"/>
    </row>
    <row r="93" spans="2:13" ht="270" x14ac:dyDescent="0.25">
      <c r="B93" s="28">
        <v>2</v>
      </c>
      <c r="C93" s="427" t="s">
        <v>195</v>
      </c>
      <c r="D93" s="428" t="s">
        <v>196</v>
      </c>
      <c r="E93" s="48" t="s">
        <v>416</v>
      </c>
      <c r="F93" s="428" t="s">
        <v>19</v>
      </c>
      <c r="G93" s="38" t="s">
        <v>417</v>
      </c>
      <c r="H93" s="65">
        <v>143787</v>
      </c>
      <c r="I93" s="436">
        <v>45590</v>
      </c>
      <c r="J93" s="525"/>
      <c r="K93" s="510"/>
      <c r="L93" s="498"/>
      <c r="M93" s="499"/>
    </row>
    <row r="94" spans="2:13" ht="165" x14ac:dyDescent="0.25">
      <c r="B94" s="28">
        <v>3</v>
      </c>
      <c r="C94" s="427" t="s">
        <v>36</v>
      </c>
      <c r="D94" s="428" t="s">
        <v>292</v>
      </c>
      <c r="E94" s="48" t="s">
        <v>378</v>
      </c>
      <c r="F94" s="428" t="s">
        <v>19</v>
      </c>
      <c r="G94" s="48" t="s">
        <v>319</v>
      </c>
      <c r="H94" s="65">
        <v>23642.42</v>
      </c>
      <c r="I94" s="436">
        <v>45596</v>
      </c>
      <c r="J94" s="525"/>
      <c r="K94" s="510"/>
      <c r="L94" s="498"/>
      <c r="M94" s="499"/>
    </row>
    <row r="95" spans="2:13" ht="165" x14ac:dyDescent="0.25">
      <c r="B95" s="28">
        <v>4</v>
      </c>
      <c r="C95" s="427" t="s">
        <v>5</v>
      </c>
      <c r="D95" s="430" t="s">
        <v>4</v>
      </c>
      <c r="E95" s="48" t="s">
        <v>383</v>
      </c>
      <c r="F95" s="428" t="s">
        <v>19</v>
      </c>
      <c r="G95" s="48" t="s">
        <v>384</v>
      </c>
      <c r="H95" s="65">
        <v>266390.75</v>
      </c>
      <c r="I95" s="436">
        <v>45608</v>
      </c>
      <c r="J95" s="525"/>
      <c r="K95" s="510"/>
      <c r="L95" s="498"/>
      <c r="M95" s="499"/>
    </row>
    <row r="96" spans="2:13" ht="180" x14ac:dyDescent="0.25">
      <c r="B96" s="28">
        <v>5</v>
      </c>
      <c r="C96" s="427" t="s">
        <v>377</v>
      </c>
      <c r="D96" s="428" t="s">
        <v>498</v>
      </c>
      <c r="E96" s="249" t="s">
        <v>376</v>
      </c>
      <c r="F96" s="428" t="s">
        <v>19</v>
      </c>
      <c r="G96" s="48" t="s">
        <v>375</v>
      </c>
      <c r="H96" s="65">
        <v>1300000</v>
      </c>
      <c r="I96" s="436">
        <v>45620</v>
      </c>
      <c r="J96" s="525"/>
      <c r="K96" s="510"/>
      <c r="L96" s="498"/>
      <c r="M96" s="499"/>
    </row>
    <row r="97" spans="2:13" ht="120" x14ac:dyDescent="0.25">
      <c r="B97" s="28">
        <v>6</v>
      </c>
      <c r="C97" s="427" t="s">
        <v>92</v>
      </c>
      <c r="D97" s="428" t="s">
        <v>1</v>
      </c>
      <c r="E97" s="48" t="s">
        <v>393</v>
      </c>
      <c r="F97" s="428" t="s">
        <v>19</v>
      </c>
      <c r="G97" s="48" t="s">
        <v>394</v>
      </c>
      <c r="H97" s="65">
        <v>7875.78</v>
      </c>
      <c r="I97" s="436">
        <v>45639</v>
      </c>
      <c r="J97" s="525"/>
      <c r="K97" s="510"/>
      <c r="L97" s="498"/>
      <c r="M97" s="499"/>
    </row>
    <row r="98" spans="2:13" ht="195" x14ac:dyDescent="0.25">
      <c r="B98" s="28">
        <v>7</v>
      </c>
      <c r="C98" s="427" t="s">
        <v>5</v>
      </c>
      <c r="D98" s="430" t="s">
        <v>4</v>
      </c>
      <c r="E98" s="48" t="s">
        <v>385</v>
      </c>
      <c r="F98" s="428" t="s">
        <v>19</v>
      </c>
      <c r="G98" s="48" t="s">
        <v>386</v>
      </c>
      <c r="H98" s="65">
        <v>402334.99</v>
      </c>
      <c r="I98" s="436">
        <v>45645</v>
      </c>
      <c r="J98" s="525"/>
      <c r="K98" s="510"/>
      <c r="L98" s="498"/>
      <c r="M98" s="499"/>
    </row>
    <row r="99" spans="2:13" ht="300" x14ac:dyDescent="0.25">
      <c r="B99" s="28">
        <v>8</v>
      </c>
      <c r="C99" s="427" t="s">
        <v>92</v>
      </c>
      <c r="D99" s="428" t="s">
        <v>1</v>
      </c>
      <c r="E99" s="48" t="s">
        <v>399</v>
      </c>
      <c r="F99" s="428" t="s">
        <v>19</v>
      </c>
      <c r="G99" s="48" t="s">
        <v>400</v>
      </c>
      <c r="H99" s="65">
        <v>40000</v>
      </c>
      <c r="I99" s="418">
        <v>45646</v>
      </c>
      <c r="J99" s="525"/>
      <c r="K99" s="510"/>
      <c r="L99" s="498"/>
      <c r="M99" s="499"/>
    </row>
    <row r="100" spans="2:13" ht="135.75" thickBot="1" x14ac:dyDescent="0.3">
      <c r="B100" s="28">
        <v>9</v>
      </c>
      <c r="C100" s="431" t="s">
        <v>92</v>
      </c>
      <c r="D100" s="432" t="s">
        <v>1</v>
      </c>
      <c r="E100" s="200" t="s">
        <v>740</v>
      </c>
      <c r="F100" s="432" t="s">
        <v>19</v>
      </c>
      <c r="G100" s="200" t="s">
        <v>400</v>
      </c>
      <c r="H100" s="54">
        <v>36000</v>
      </c>
      <c r="I100" s="419">
        <v>45646</v>
      </c>
      <c r="J100" s="524"/>
      <c r="K100" s="511"/>
      <c r="L100" s="502"/>
      <c r="M100" s="503"/>
    </row>
    <row r="101" spans="2:13" ht="21.75" thickBot="1" x14ac:dyDescent="0.3">
      <c r="C101" s="710" t="s">
        <v>554</v>
      </c>
      <c r="D101" s="711"/>
      <c r="E101" s="711"/>
      <c r="F101" s="711"/>
      <c r="G101" s="711"/>
      <c r="H101" s="712">
        <f>SUM(H92:H100)</f>
        <v>2239034.14</v>
      </c>
      <c r="I101" s="713"/>
      <c r="J101" s="748" t="s">
        <v>554</v>
      </c>
      <c r="K101" s="749"/>
      <c r="L101" s="749"/>
      <c r="M101" s="348">
        <f>SUM(M92:M100)</f>
        <v>0</v>
      </c>
    </row>
    <row r="102" spans="2:13" ht="21" thickBot="1" x14ac:dyDescent="0.3">
      <c r="C102" s="722" t="s">
        <v>518</v>
      </c>
      <c r="D102" s="723"/>
      <c r="E102" s="723"/>
      <c r="F102" s="723"/>
      <c r="G102" s="723"/>
      <c r="H102" s="723"/>
      <c r="I102" s="723"/>
      <c r="J102" s="723"/>
      <c r="K102" s="723"/>
      <c r="L102" s="723"/>
      <c r="M102" s="724"/>
    </row>
    <row r="103" spans="2:13" x14ac:dyDescent="0.25">
      <c r="C103" s="720" t="s">
        <v>11</v>
      </c>
      <c r="D103" s="718" t="s">
        <v>0</v>
      </c>
      <c r="E103" s="718" t="s">
        <v>12</v>
      </c>
      <c r="F103" s="718" t="s">
        <v>13</v>
      </c>
      <c r="G103" s="718" t="s">
        <v>14</v>
      </c>
      <c r="H103" s="718" t="s">
        <v>15</v>
      </c>
      <c r="I103" s="716" t="s">
        <v>31</v>
      </c>
      <c r="J103" s="728" t="s">
        <v>726</v>
      </c>
      <c r="K103" s="728"/>
      <c r="L103" s="729"/>
      <c r="M103" s="730"/>
    </row>
    <row r="104" spans="2:13" ht="30" x14ac:dyDescent="0.25">
      <c r="C104" s="721"/>
      <c r="D104" s="719"/>
      <c r="E104" s="719"/>
      <c r="F104" s="719"/>
      <c r="G104" s="719"/>
      <c r="H104" s="719"/>
      <c r="I104" s="717"/>
      <c r="J104" s="344" t="s">
        <v>723</v>
      </c>
      <c r="K104" s="344" t="s">
        <v>0</v>
      </c>
      <c r="L104" s="422" t="s">
        <v>724</v>
      </c>
      <c r="M104" s="342" t="s">
        <v>725</v>
      </c>
    </row>
    <row r="105" spans="2:13" ht="75" x14ac:dyDescent="0.25">
      <c r="B105" s="28">
        <v>1</v>
      </c>
      <c r="C105" s="427" t="s">
        <v>83</v>
      </c>
      <c r="D105" s="428" t="s">
        <v>153</v>
      </c>
      <c r="E105" s="430" t="s">
        <v>284</v>
      </c>
      <c r="F105" s="428" t="s">
        <v>19</v>
      </c>
      <c r="G105" s="430" t="s">
        <v>278</v>
      </c>
      <c r="H105" s="76">
        <v>122000</v>
      </c>
      <c r="I105" s="418">
        <v>45566</v>
      </c>
      <c r="J105" s="525"/>
      <c r="K105" s="510"/>
      <c r="L105" s="498"/>
      <c r="M105" s="499"/>
    </row>
    <row r="106" spans="2:13" ht="285" x14ac:dyDescent="0.25">
      <c r="B106" s="28">
        <v>2</v>
      </c>
      <c r="C106" s="427" t="s">
        <v>377</v>
      </c>
      <c r="D106" s="428" t="s">
        <v>498</v>
      </c>
      <c r="E106" s="38" t="s">
        <v>696</v>
      </c>
      <c r="F106" s="428" t="s">
        <v>19</v>
      </c>
      <c r="G106" s="38" t="s">
        <v>697</v>
      </c>
      <c r="H106" s="65">
        <v>50000</v>
      </c>
      <c r="I106" s="436">
        <v>45597</v>
      </c>
      <c r="J106" s="525"/>
      <c r="K106" s="510"/>
      <c r="L106" s="498"/>
      <c r="M106" s="499"/>
    </row>
    <row r="107" spans="2:13" ht="165" x14ac:dyDescent="0.25">
      <c r="B107" s="28">
        <v>3</v>
      </c>
      <c r="C107" s="427" t="s">
        <v>83</v>
      </c>
      <c r="D107" s="428" t="s">
        <v>153</v>
      </c>
      <c r="E107" s="430" t="s">
        <v>156</v>
      </c>
      <c r="F107" s="428" t="s">
        <v>19</v>
      </c>
      <c r="G107" s="430" t="s">
        <v>157</v>
      </c>
      <c r="H107" s="65">
        <v>10000</v>
      </c>
      <c r="I107" s="436">
        <v>45604</v>
      </c>
      <c r="J107" s="525"/>
      <c r="K107" s="510"/>
      <c r="L107" s="498"/>
      <c r="M107" s="499"/>
    </row>
    <row r="108" spans="2:13" ht="45" x14ac:dyDescent="0.25">
      <c r="B108" s="28">
        <v>4</v>
      </c>
      <c r="C108" s="427" t="s">
        <v>83</v>
      </c>
      <c r="D108" s="428" t="s">
        <v>153</v>
      </c>
      <c r="E108" s="430" t="s">
        <v>158</v>
      </c>
      <c r="F108" s="428" t="s">
        <v>19</v>
      </c>
      <c r="G108" s="430" t="s">
        <v>159</v>
      </c>
      <c r="H108" s="65" t="s">
        <v>19</v>
      </c>
      <c r="I108" s="436">
        <v>45604</v>
      </c>
      <c r="J108" s="525"/>
      <c r="K108" s="510"/>
      <c r="L108" s="498"/>
      <c r="M108" s="499"/>
    </row>
    <row r="109" spans="2:13" ht="45" x14ac:dyDescent="0.25">
      <c r="B109" s="28">
        <v>5</v>
      </c>
      <c r="C109" s="427" t="s">
        <v>83</v>
      </c>
      <c r="D109" s="428" t="s">
        <v>153</v>
      </c>
      <c r="E109" s="430" t="s">
        <v>268</v>
      </c>
      <c r="F109" s="428" t="s">
        <v>19</v>
      </c>
      <c r="G109" s="430" t="s">
        <v>267</v>
      </c>
      <c r="H109" s="65">
        <v>4754</v>
      </c>
      <c r="I109" s="436">
        <v>45604</v>
      </c>
      <c r="J109" s="525"/>
      <c r="K109" s="510"/>
      <c r="L109" s="498"/>
      <c r="M109" s="499"/>
    </row>
    <row r="110" spans="2:13" ht="75" x14ac:dyDescent="0.25">
      <c r="B110" s="28">
        <v>6</v>
      </c>
      <c r="C110" s="427" t="s">
        <v>83</v>
      </c>
      <c r="D110" s="428" t="s">
        <v>153</v>
      </c>
      <c r="E110" s="430" t="s">
        <v>270</v>
      </c>
      <c r="F110" s="428" t="s">
        <v>19</v>
      </c>
      <c r="G110" s="430" t="s">
        <v>271</v>
      </c>
      <c r="H110" s="65">
        <v>16909</v>
      </c>
      <c r="I110" s="436">
        <v>45604</v>
      </c>
      <c r="J110" s="525"/>
      <c r="K110" s="510"/>
      <c r="L110" s="498"/>
      <c r="M110" s="499"/>
    </row>
    <row r="111" spans="2:13" ht="75" x14ac:dyDescent="0.25">
      <c r="B111" s="28">
        <v>7</v>
      </c>
      <c r="C111" s="427" t="s">
        <v>83</v>
      </c>
      <c r="D111" s="428" t="s">
        <v>153</v>
      </c>
      <c r="E111" s="430" t="s">
        <v>272</v>
      </c>
      <c r="F111" s="428" t="s">
        <v>19</v>
      </c>
      <c r="G111" s="430" t="s">
        <v>273</v>
      </c>
      <c r="H111" s="65">
        <v>3849.86</v>
      </c>
      <c r="I111" s="436">
        <v>45604</v>
      </c>
      <c r="J111" s="525"/>
      <c r="K111" s="510"/>
      <c r="L111" s="498"/>
      <c r="M111" s="499"/>
    </row>
    <row r="112" spans="2:13" ht="60" x14ac:dyDescent="0.25">
      <c r="B112" s="28">
        <v>8</v>
      </c>
      <c r="C112" s="427" t="s">
        <v>83</v>
      </c>
      <c r="D112" s="428" t="s">
        <v>153</v>
      </c>
      <c r="E112" s="430" t="s">
        <v>279</v>
      </c>
      <c r="F112" s="428" t="s">
        <v>19</v>
      </c>
      <c r="G112" s="430" t="s">
        <v>280</v>
      </c>
      <c r="H112" s="76">
        <v>123050</v>
      </c>
      <c r="I112" s="418">
        <v>45604</v>
      </c>
      <c r="J112" s="525"/>
      <c r="K112" s="510"/>
      <c r="L112" s="498"/>
      <c r="M112" s="499"/>
    </row>
    <row r="113" spans="2:13" ht="90" x14ac:dyDescent="0.25">
      <c r="B113" s="28">
        <v>9</v>
      </c>
      <c r="C113" s="427" t="s">
        <v>83</v>
      </c>
      <c r="D113" s="428" t="s">
        <v>153</v>
      </c>
      <c r="E113" s="430" t="s">
        <v>285</v>
      </c>
      <c r="F113" s="428" t="s">
        <v>19</v>
      </c>
      <c r="G113" s="430" t="s">
        <v>286</v>
      </c>
      <c r="H113" s="76">
        <v>3424</v>
      </c>
      <c r="I113" s="418">
        <v>45604</v>
      </c>
      <c r="J113" s="525"/>
      <c r="K113" s="510"/>
      <c r="L113" s="498"/>
      <c r="M113" s="499"/>
    </row>
    <row r="114" spans="2:13" ht="60" x14ac:dyDescent="0.25">
      <c r="B114" s="28">
        <v>10</v>
      </c>
      <c r="C114" s="427" t="s">
        <v>83</v>
      </c>
      <c r="D114" s="428" t="s">
        <v>153</v>
      </c>
      <c r="E114" s="38" t="s">
        <v>732</v>
      </c>
      <c r="F114" s="49" t="s">
        <v>19</v>
      </c>
      <c r="G114" s="38" t="s">
        <v>733</v>
      </c>
      <c r="H114" s="358">
        <v>11300</v>
      </c>
      <c r="I114" s="359">
        <v>45616</v>
      </c>
      <c r="J114" s="532"/>
      <c r="K114" s="533"/>
      <c r="L114" s="534"/>
      <c r="M114" s="535"/>
    </row>
    <row r="115" spans="2:13" ht="45.75" thickBot="1" x14ac:dyDescent="0.3">
      <c r="B115" s="28">
        <v>11</v>
      </c>
      <c r="C115" s="431" t="s">
        <v>83</v>
      </c>
      <c r="D115" s="432" t="s">
        <v>153</v>
      </c>
      <c r="E115" s="43" t="s">
        <v>734</v>
      </c>
      <c r="F115" s="51" t="s">
        <v>19</v>
      </c>
      <c r="G115" s="43" t="s">
        <v>735</v>
      </c>
      <c r="H115" s="77">
        <v>20000</v>
      </c>
      <c r="I115" s="419">
        <v>45616</v>
      </c>
      <c r="J115" s="524"/>
      <c r="K115" s="511"/>
      <c r="L115" s="502"/>
      <c r="M115" s="503"/>
    </row>
    <row r="116" spans="2:13" ht="21.75" thickBot="1" x14ac:dyDescent="0.3">
      <c r="C116" s="710" t="s">
        <v>558</v>
      </c>
      <c r="D116" s="711"/>
      <c r="E116" s="711"/>
      <c r="F116" s="711"/>
      <c r="G116" s="711"/>
      <c r="H116" s="712">
        <f>SUM(H105:H115)</f>
        <v>365286.86</v>
      </c>
      <c r="I116" s="713"/>
      <c r="J116" s="748" t="s">
        <v>558</v>
      </c>
      <c r="K116" s="749"/>
      <c r="L116" s="749"/>
      <c r="M116" s="348">
        <f>SUM(M105:M115)</f>
        <v>0</v>
      </c>
    </row>
    <row r="117" spans="2:13" ht="21" thickBot="1" x14ac:dyDescent="0.3">
      <c r="C117" s="747" t="s">
        <v>519</v>
      </c>
      <c r="D117" s="731"/>
      <c r="E117" s="731"/>
      <c r="F117" s="731"/>
      <c r="G117" s="731"/>
      <c r="H117" s="731"/>
      <c r="I117" s="731"/>
      <c r="J117" s="731"/>
      <c r="K117" s="731"/>
      <c r="L117" s="731"/>
      <c r="M117" s="732"/>
    </row>
    <row r="118" spans="2:13" x14ac:dyDescent="0.25">
      <c r="C118" s="720" t="s">
        <v>11</v>
      </c>
      <c r="D118" s="718" t="s">
        <v>0</v>
      </c>
      <c r="E118" s="718" t="s">
        <v>12</v>
      </c>
      <c r="F118" s="718" t="s">
        <v>13</v>
      </c>
      <c r="G118" s="718" t="s">
        <v>14</v>
      </c>
      <c r="H118" s="718" t="s">
        <v>15</v>
      </c>
      <c r="I118" s="716" t="s">
        <v>31</v>
      </c>
      <c r="J118" s="728" t="s">
        <v>726</v>
      </c>
      <c r="K118" s="728"/>
      <c r="L118" s="729"/>
      <c r="M118" s="730"/>
    </row>
    <row r="119" spans="2:13" ht="30.75" thickBot="1" x14ac:dyDescent="0.3">
      <c r="C119" s="721"/>
      <c r="D119" s="719"/>
      <c r="E119" s="719"/>
      <c r="F119" s="719"/>
      <c r="G119" s="719"/>
      <c r="H119" s="719"/>
      <c r="I119" s="717"/>
      <c r="J119" s="344" t="s">
        <v>723</v>
      </c>
      <c r="K119" s="344" t="s">
        <v>0</v>
      </c>
      <c r="L119" s="422" t="s">
        <v>724</v>
      </c>
      <c r="M119" s="342" t="s">
        <v>725</v>
      </c>
    </row>
    <row r="120" spans="2:13" ht="360.75" thickBot="1" x14ac:dyDescent="0.3">
      <c r="B120" s="28">
        <v>1</v>
      </c>
      <c r="C120" s="274" t="s">
        <v>92</v>
      </c>
      <c r="D120" s="275" t="s">
        <v>1</v>
      </c>
      <c r="E120" s="276" t="s">
        <v>742</v>
      </c>
      <c r="F120" s="275" t="s">
        <v>19</v>
      </c>
      <c r="G120" s="276" t="s">
        <v>743</v>
      </c>
      <c r="H120" s="408">
        <v>29800</v>
      </c>
      <c r="I120" s="419">
        <v>45625</v>
      </c>
      <c r="J120" s="524"/>
      <c r="K120" s="511"/>
      <c r="L120" s="502"/>
      <c r="M120" s="503"/>
    </row>
    <row r="121" spans="2:13" ht="21.75" thickBot="1" x14ac:dyDescent="0.3">
      <c r="C121" s="710" t="s">
        <v>559</v>
      </c>
      <c r="D121" s="711"/>
      <c r="E121" s="711"/>
      <c r="F121" s="711"/>
      <c r="G121" s="711"/>
      <c r="H121" s="712">
        <f>SUM(H120:H120)</f>
        <v>29800</v>
      </c>
      <c r="I121" s="713"/>
      <c r="J121" s="748" t="s">
        <v>559</v>
      </c>
      <c r="K121" s="749"/>
      <c r="L121" s="749"/>
      <c r="M121" s="348">
        <f>SUM(M120)</f>
        <v>0</v>
      </c>
    </row>
    <row r="122" spans="2:13" x14ac:dyDescent="0.25">
      <c r="C122" s="720" t="s">
        <v>11</v>
      </c>
      <c r="D122" s="718" t="s">
        <v>0</v>
      </c>
      <c r="E122" s="718" t="s">
        <v>12</v>
      </c>
      <c r="F122" s="718" t="s">
        <v>13</v>
      </c>
      <c r="G122" s="718" t="s">
        <v>14</v>
      </c>
      <c r="H122" s="718" t="s">
        <v>15</v>
      </c>
      <c r="I122" s="716" t="s">
        <v>31</v>
      </c>
      <c r="J122" s="728" t="s">
        <v>726</v>
      </c>
      <c r="K122" s="728"/>
      <c r="L122" s="729"/>
      <c r="M122" s="730"/>
    </row>
    <row r="123" spans="2:13" ht="30" x14ac:dyDescent="0.25">
      <c r="C123" s="721"/>
      <c r="D123" s="719"/>
      <c r="E123" s="719"/>
      <c r="F123" s="719"/>
      <c r="G123" s="719"/>
      <c r="H123" s="719"/>
      <c r="I123" s="717"/>
      <c r="J123" s="344" t="s">
        <v>723</v>
      </c>
      <c r="K123" s="344" t="s">
        <v>0</v>
      </c>
      <c r="L123" s="422" t="s">
        <v>724</v>
      </c>
      <c r="M123" s="342" t="s">
        <v>725</v>
      </c>
    </row>
    <row r="124" spans="2:13" ht="75.75" thickBot="1" x14ac:dyDescent="0.3">
      <c r="B124" s="28">
        <v>1</v>
      </c>
      <c r="C124" s="431" t="s">
        <v>188</v>
      </c>
      <c r="D124" s="438" t="s">
        <v>185</v>
      </c>
      <c r="E124" s="438" t="s">
        <v>448</v>
      </c>
      <c r="F124" s="438" t="s">
        <v>19</v>
      </c>
      <c r="G124" s="438" t="s">
        <v>449</v>
      </c>
      <c r="H124" s="441">
        <v>100000</v>
      </c>
      <c r="I124" s="419">
        <v>45641</v>
      </c>
      <c r="J124" s="524"/>
      <c r="K124" s="511"/>
      <c r="L124" s="502"/>
      <c r="M124" s="503"/>
    </row>
    <row r="125" spans="2:13" ht="21.75" thickBot="1" x14ac:dyDescent="0.3">
      <c r="B125" s="28">
        <f>B7+B31+B57+B62+B67+B75+B80+B87+B100+B115+B120+B124</f>
        <v>76</v>
      </c>
      <c r="C125" s="710" t="s">
        <v>561</v>
      </c>
      <c r="D125" s="711"/>
      <c r="E125" s="711"/>
      <c r="F125" s="711"/>
      <c r="G125" s="711"/>
      <c r="H125" s="712">
        <f>SUM(H124:H124)</f>
        <v>100000</v>
      </c>
      <c r="I125" s="713"/>
      <c r="J125" s="748" t="s">
        <v>561</v>
      </c>
      <c r="K125" s="749"/>
      <c r="L125" s="749"/>
      <c r="M125" s="348">
        <f>SUM(M124)</f>
        <v>0</v>
      </c>
    </row>
  </sheetData>
  <sheetProtection algorithmName="SHA-512" hashValue="XgP2lWAcWi3+qZNJa67e5WJ+439qm31Mt5nnhLr2R1NmTiP6lzFcIDrVTxX+6htcB74SS/CLoJMs7LkKNZq9RQ==" saltValue="TrasXqiSgkIYOPWNW/3ihQ==" spinCount="100000" sheet="1" objects="1" scenarios="1" selectLockedCells="1"/>
  <mergeCells count="149">
    <mergeCell ref="C101:G101"/>
    <mergeCell ref="H101:I101"/>
    <mergeCell ref="C58:G58"/>
    <mergeCell ref="H58:I58"/>
    <mergeCell ref="C63:G63"/>
    <mergeCell ref="H63:I63"/>
    <mergeCell ref="C70:G70"/>
    <mergeCell ref="H70:I70"/>
    <mergeCell ref="C76:G76"/>
    <mergeCell ref="C88:G88"/>
    <mergeCell ref="H88:I88"/>
    <mergeCell ref="H76:I76"/>
    <mergeCell ref="C81:G81"/>
    <mergeCell ref="H81:I81"/>
    <mergeCell ref="E78:E79"/>
    <mergeCell ref="D78:D79"/>
    <mergeCell ref="C78:C79"/>
    <mergeCell ref="E83:E84"/>
    <mergeCell ref="D83:D84"/>
    <mergeCell ref="C83:C84"/>
    <mergeCell ref="C60:C61"/>
    <mergeCell ref="C64:M64"/>
    <mergeCell ref="C71:M71"/>
    <mergeCell ref="J70:L70"/>
    <mergeCell ref="J4:M4"/>
    <mergeCell ref="C3:M3"/>
    <mergeCell ref="C2:M2"/>
    <mergeCell ref="J8:L8"/>
    <mergeCell ref="I10:I11"/>
    <mergeCell ref="H10:H11"/>
    <mergeCell ref="G10:G11"/>
    <mergeCell ref="F10:F11"/>
    <mergeCell ref="E10:E11"/>
    <mergeCell ref="D10:D11"/>
    <mergeCell ref="C10:C11"/>
    <mergeCell ref="J10:M10"/>
    <mergeCell ref="C9:M9"/>
    <mergeCell ref="C8:G8"/>
    <mergeCell ref="H8:I8"/>
    <mergeCell ref="I4:I5"/>
    <mergeCell ref="H4:H5"/>
    <mergeCell ref="G4:G5"/>
    <mergeCell ref="F4:F5"/>
    <mergeCell ref="E4:E5"/>
    <mergeCell ref="D4:D5"/>
    <mergeCell ref="C4:C5"/>
    <mergeCell ref="D34:D35"/>
    <mergeCell ref="C34:C35"/>
    <mergeCell ref="J34:M34"/>
    <mergeCell ref="C33:M33"/>
    <mergeCell ref="J32:L32"/>
    <mergeCell ref="I34:I35"/>
    <mergeCell ref="H34:H35"/>
    <mergeCell ref="G34:G35"/>
    <mergeCell ref="F34:F35"/>
    <mergeCell ref="C32:G32"/>
    <mergeCell ref="H32:I32"/>
    <mergeCell ref="E34:E35"/>
    <mergeCell ref="J58:L58"/>
    <mergeCell ref="I65:I66"/>
    <mergeCell ref="H65:H66"/>
    <mergeCell ref="G65:G66"/>
    <mergeCell ref="F65:F66"/>
    <mergeCell ref="J60:M60"/>
    <mergeCell ref="J65:M65"/>
    <mergeCell ref="C59:M59"/>
    <mergeCell ref="J63:L63"/>
    <mergeCell ref="E65:E66"/>
    <mergeCell ref="D65:D66"/>
    <mergeCell ref="C65:C66"/>
    <mergeCell ref="I60:I61"/>
    <mergeCell ref="H60:H61"/>
    <mergeCell ref="G60:G61"/>
    <mergeCell ref="F60:F61"/>
    <mergeCell ref="E60:E61"/>
    <mergeCell ref="D60:D61"/>
    <mergeCell ref="J76:L76"/>
    <mergeCell ref="I78:I79"/>
    <mergeCell ref="H78:H79"/>
    <mergeCell ref="G78:G79"/>
    <mergeCell ref="F78:F79"/>
    <mergeCell ref="J78:M78"/>
    <mergeCell ref="C77:M77"/>
    <mergeCell ref="E72:E73"/>
    <mergeCell ref="D72:D73"/>
    <mergeCell ref="C72:C73"/>
    <mergeCell ref="J72:M72"/>
    <mergeCell ref="I72:I73"/>
    <mergeCell ref="H72:H73"/>
    <mergeCell ref="G72:G73"/>
    <mergeCell ref="F72:F73"/>
    <mergeCell ref="H90:H91"/>
    <mergeCell ref="G90:G91"/>
    <mergeCell ref="F90:F91"/>
    <mergeCell ref="J81:L81"/>
    <mergeCell ref="I83:I84"/>
    <mergeCell ref="H83:H84"/>
    <mergeCell ref="G83:G84"/>
    <mergeCell ref="F83:F84"/>
    <mergeCell ref="J83:M83"/>
    <mergeCell ref="C82:M82"/>
    <mergeCell ref="J125:L125"/>
    <mergeCell ref="J116:L116"/>
    <mergeCell ref="I122:I123"/>
    <mergeCell ref="H122:H123"/>
    <mergeCell ref="G122:G123"/>
    <mergeCell ref="F122:F123"/>
    <mergeCell ref="J122:M122"/>
    <mergeCell ref="J101:L101"/>
    <mergeCell ref="I103:I104"/>
    <mergeCell ref="H103:H104"/>
    <mergeCell ref="G103:G104"/>
    <mergeCell ref="F103:F104"/>
    <mergeCell ref="J103:M103"/>
    <mergeCell ref="C102:M102"/>
    <mergeCell ref="C116:G116"/>
    <mergeCell ref="H116:I116"/>
    <mergeCell ref="C125:G125"/>
    <mergeCell ref="H125:I125"/>
    <mergeCell ref="E103:E104"/>
    <mergeCell ref="D103:D104"/>
    <mergeCell ref="C103:C104"/>
    <mergeCell ref="E122:E123"/>
    <mergeCell ref="D122:D123"/>
    <mergeCell ref="C122:C123"/>
    <mergeCell ref="J118:M118"/>
    <mergeCell ref="C121:G121"/>
    <mergeCell ref="H121:I121"/>
    <mergeCell ref="J121:L121"/>
    <mergeCell ref="C117:M117"/>
    <mergeCell ref="C67:C69"/>
    <mergeCell ref="D67:D69"/>
    <mergeCell ref="F67:F69"/>
    <mergeCell ref="G67:G69"/>
    <mergeCell ref="I67:I69"/>
    <mergeCell ref="C118:C119"/>
    <mergeCell ref="D118:D119"/>
    <mergeCell ref="E118:E119"/>
    <mergeCell ref="F118:F119"/>
    <mergeCell ref="G118:G119"/>
    <mergeCell ref="H118:H119"/>
    <mergeCell ref="I118:I119"/>
    <mergeCell ref="E90:E91"/>
    <mergeCell ref="D90:D91"/>
    <mergeCell ref="C90:C91"/>
    <mergeCell ref="J90:M90"/>
    <mergeCell ref="C89:M89"/>
    <mergeCell ref="J88:L88"/>
    <mergeCell ref="I90:I91"/>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94"/>
  <sheetViews>
    <sheetView showGridLines="0" zoomScale="85" zoomScaleNormal="85" workbookViewId="0">
      <selection activeCell="L12" sqref="L12"/>
    </sheetView>
  </sheetViews>
  <sheetFormatPr defaultRowHeight="15.75" x14ac:dyDescent="0.25"/>
  <cols>
    <col min="1" max="2" width="3.7109375" style="536" customWidth="1"/>
    <col min="3" max="3" width="25.7109375" style="536" customWidth="1"/>
    <col min="4" max="4" width="17.7109375" style="536" customWidth="1"/>
    <col min="5" max="5" width="35.7109375" style="536" customWidth="1"/>
    <col min="6" max="6" width="13.7109375" style="536" customWidth="1"/>
    <col min="7" max="7" width="35.7109375" style="536" customWidth="1"/>
    <col min="8" max="8" width="26.7109375" style="536" customWidth="1"/>
    <col min="9" max="9" width="22.7109375" style="536" customWidth="1"/>
    <col min="10" max="12" width="20.7109375" style="537" customWidth="1"/>
    <col min="13" max="13" width="30.7109375" style="537" customWidth="1"/>
    <col min="14" max="14" width="11.28515625" style="536" bestFit="1" customWidth="1"/>
    <col min="15" max="16384" width="9.140625" style="536"/>
  </cols>
  <sheetData>
    <row r="1" spans="2:14" ht="20.100000000000001" customHeight="1" thickBot="1" x14ac:dyDescent="0.3"/>
    <row r="2" spans="2:14" ht="20.100000000000001" customHeight="1" thickBot="1" x14ac:dyDescent="0.3">
      <c r="C2" s="846" t="s">
        <v>613</v>
      </c>
      <c r="D2" s="847"/>
      <c r="E2" s="847"/>
      <c r="F2" s="847"/>
      <c r="G2" s="847"/>
      <c r="H2" s="847"/>
      <c r="I2" s="847"/>
      <c r="J2" s="847"/>
      <c r="K2" s="847"/>
      <c r="L2" s="847"/>
      <c r="M2" s="859"/>
    </row>
    <row r="3" spans="2:14" ht="20.100000000000001" customHeight="1" thickBot="1" x14ac:dyDescent="0.3">
      <c r="C3" s="846" t="s">
        <v>523</v>
      </c>
      <c r="D3" s="847"/>
      <c r="E3" s="847"/>
      <c r="F3" s="847"/>
      <c r="G3" s="847"/>
      <c r="H3" s="847"/>
      <c r="I3" s="847"/>
      <c r="J3" s="838"/>
      <c r="K3" s="838"/>
      <c r="L3" s="838"/>
      <c r="M3" s="839"/>
    </row>
    <row r="4" spans="2:14" ht="20.100000000000001" customHeight="1" x14ac:dyDescent="0.25">
      <c r="C4" s="864" t="s">
        <v>11</v>
      </c>
      <c r="D4" s="862" t="s">
        <v>0</v>
      </c>
      <c r="E4" s="862" t="s">
        <v>12</v>
      </c>
      <c r="F4" s="862" t="s">
        <v>13</v>
      </c>
      <c r="G4" s="862" t="s">
        <v>14</v>
      </c>
      <c r="H4" s="862" t="s">
        <v>15</v>
      </c>
      <c r="I4" s="860" t="s">
        <v>31</v>
      </c>
      <c r="J4" s="852" t="s">
        <v>726</v>
      </c>
      <c r="K4" s="834"/>
      <c r="L4" s="835"/>
      <c r="M4" s="836"/>
    </row>
    <row r="5" spans="2:14" ht="30" x14ac:dyDescent="0.25">
      <c r="C5" s="865"/>
      <c r="D5" s="863"/>
      <c r="E5" s="863"/>
      <c r="F5" s="863"/>
      <c r="G5" s="863"/>
      <c r="H5" s="863"/>
      <c r="I5" s="861"/>
      <c r="J5" s="538" t="s">
        <v>723</v>
      </c>
      <c r="K5" s="539" t="s">
        <v>0</v>
      </c>
      <c r="L5" s="540" t="s">
        <v>724</v>
      </c>
      <c r="M5" s="541" t="s">
        <v>725</v>
      </c>
      <c r="N5" s="542"/>
    </row>
    <row r="6" spans="2:14" x14ac:dyDescent="0.25">
      <c r="B6" s="536">
        <v>1</v>
      </c>
      <c r="C6" s="543"/>
      <c r="D6" s="544"/>
      <c r="E6" s="545"/>
      <c r="F6" s="544"/>
      <c r="G6" s="545"/>
      <c r="H6" s="546"/>
      <c r="I6" s="547"/>
      <c r="J6" s="522"/>
      <c r="K6" s="510"/>
      <c r="L6" s="498"/>
      <c r="M6" s="499"/>
      <c r="N6" s="542"/>
    </row>
    <row r="7" spans="2:14" ht="16.5" thickBot="1" x14ac:dyDescent="0.3">
      <c r="B7" s="536">
        <v>2</v>
      </c>
      <c r="C7" s="548"/>
      <c r="D7" s="549"/>
      <c r="E7" s="550"/>
      <c r="F7" s="549"/>
      <c r="G7" s="550"/>
      <c r="H7" s="551"/>
      <c r="I7" s="552"/>
      <c r="J7" s="523"/>
      <c r="K7" s="511"/>
      <c r="L7" s="502"/>
      <c r="M7" s="503"/>
      <c r="N7" s="542"/>
    </row>
    <row r="8" spans="2:14" ht="20.100000000000001" customHeight="1" thickBot="1" x14ac:dyDescent="0.3">
      <c r="C8" s="853" t="s">
        <v>534</v>
      </c>
      <c r="D8" s="854"/>
      <c r="E8" s="854"/>
      <c r="F8" s="854"/>
      <c r="G8" s="854"/>
      <c r="H8" s="855">
        <f>SUM(H6:H7)</f>
        <v>0</v>
      </c>
      <c r="I8" s="856"/>
      <c r="J8" s="828" t="s">
        <v>534</v>
      </c>
      <c r="K8" s="829"/>
      <c r="L8" s="829"/>
      <c r="M8" s="553">
        <f>SUM(M6:M7)</f>
        <v>0</v>
      </c>
      <c r="N8" s="542"/>
    </row>
    <row r="9" spans="2:14" ht="20.100000000000001" customHeight="1" thickBot="1" x14ac:dyDescent="0.3">
      <c r="C9" s="837" t="s">
        <v>533</v>
      </c>
      <c r="D9" s="838"/>
      <c r="E9" s="838"/>
      <c r="F9" s="838"/>
      <c r="G9" s="838"/>
      <c r="H9" s="838"/>
      <c r="I9" s="838"/>
      <c r="J9" s="838"/>
      <c r="K9" s="838"/>
      <c r="L9" s="838"/>
      <c r="M9" s="839"/>
    </row>
    <row r="10" spans="2:14" ht="20.100000000000001" customHeight="1" x14ac:dyDescent="0.25">
      <c r="C10" s="832" t="s">
        <v>11</v>
      </c>
      <c r="D10" s="830" t="s">
        <v>0</v>
      </c>
      <c r="E10" s="830" t="s">
        <v>12</v>
      </c>
      <c r="F10" s="830" t="s">
        <v>13</v>
      </c>
      <c r="G10" s="830" t="s">
        <v>14</v>
      </c>
      <c r="H10" s="830" t="s">
        <v>15</v>
      </c>
      <c r="I10" s="857" t="s">
        <v>31</v>
      </c>
      <c r="J10" s="852" t="s">
        <v>726</v>
      </c>
      <c r="K10" s="834"/>
      <c r="L10" s="835"/>
      <c r="M10" s="836"/>
    </row>
    <row r="11" spans="2:14" ht="30" x14ac:dyDescent="0.25">
      <c r="C11" s="833"/>
      <c r="D11" s="831"/>
      <c r="E11" s="831"/>
      <c r="F11" s="831"/>
      <c r="G11" s="831"/>
      <c r="H11" s="831"/>
      <c r="I11" s="858"/>
      <c r="J11" s="538" t="s">
        <v>723</v>
      </c>
      <c r="K11" s="539" t="s">
        <v>0</v>
      </c>
      <c r="L11" s="540" t="s">
        <v>724</v>
      </c>
      <c r="M11" s="541" t="s">
        <v>725</v>
      </c>
    </row>
    <row r="12" spans="2:14" ht="75" x14ac:dyDescent="0.25">
      <c r="B12" s="536">
        <v>1</v>
      </c>
      <c r="C12" s="554" t="s">
        <v>236</v>
      </c>
      <c r="D12" s="555" t="s">
        <v>210</v>
      </c>
      <c r="E12" s="556" t="s">
        <v>647</v>
      </c>
      <c r="F12" s="557" t="s">
        <v>19</v>
      </c>
      <c r="G12" s="556" t="s">
        <v>582</v>
      </c>
      <c r="H12" s="558">
        <v>532452.64</v>
      </c>
      <c r="I12" s="547"/>
      <c r="J12" s="522"/>
      <c r="K12" s="510"/>
      <c r="L12" s="498"/>
      <c r="M12" s="499"/>
    </row>
    <row r="13" spans="2:14" ht="75" x14ac:dyDescent="0.25">
      <c r="B13" s="536">
        <v>2</v>
      </c>
      <c r="C13" s="554" t="s">
        <v>236</v>
      </c>
      <c r="D13" s="555" t="s">
        <v>210</v>
      </c>
      <c r="E13" s="556" t="s">
        <v>648</v>
      </c>
      <c r="F13" s="557" t="s">
        <v>19</v>
      </c>
      <c r="G13" s="556" t="s">
        <v>585</v>
      </c>
      <c r="H13" s="558">
        <v>83847.25</v>
      </c>
      <c r="I13" s="547"/>
      <c r="J13" s="522"/>
      <c r="K13" s="510"/>
      <c r="L13" s="498"/>
      <c r="M13" s="499"/>
    </row>
    <row r="14" spans="2:14" ht="120" x14ac:dyDescent="0.25">
      <c r="B14" s="536">
        <v>3</v>
      </c>
      <c r="C14" s="554" t="s">
        <v>236</v>
      </c>
      <c r="D14" s="555" t="s">
        <v>210</v>
      </c>
      <c r="E14" s="556" t="s">
        <v>649</v>
      </c>
      <c r="F14" s="557" t="s">
        <v>19</v>
      </c>
      <c r="G14" s="556" t="s">
        <v>587</v>
      </c>
      <c r="H14" s="558">
        <v>674100</v>
      </c>
      <c r="I14" s="547"/>
      <c r="J14" s="522"/>
      <c r="K14" s="510"/>
      <c r="L14" s="498"/>
      <c r="M14" s="499"/>
    </row>
    <row r="15" spans="2:14" ht="120" x14ac:dyDescent="0.25">
      <c r="B15" s="536">
        <v>4</v>
      </c>
      <c r="C15" s="554" t="s">
        <v>209</v>
      </c>
      <c r="D15" s="555" t="s">
        <v>210</v>
      </c>
      <c r="E15" s="556" t="s">
        <v>594</v>
      </c>
      <c r="F15" s="557" t="s">
        <v>19</v>
      </c>
      <c r="G15" s="556" t="s">
        <v>595</v>
      </c>
      <c r="H15" s="558">
        <v>100000</v>
      </c>
      <c r="I15" s="547"/>
      <c r="J15" s="522"/>
      <c r="K15" s="510"/>
      <c r="L15" s="498"/>
      <c r="M15" s="499"/>
    </row>
    <row r="16" spans="2:14" ht="135" x14ac:dyDescent="0.25">
      <c r="B16" s="536">
        <v>5</v>
      </c>
      <c r="C16" s="554" t="s">
        <v>236</v>
      </c>
      <c r="D16" s="555" t="s">
        <v>210</v>
      </c>
      <c r="E16" s="556" t="s">
        <v>650</v>
      </c>
      <c r="F16" s="557" t="s">
        <v>19</v>
      </c>
      <c r="G16" s="559" t="s">
        <v>599</v>
      </c>
      <c r="H16" s="558">
        <v>423720</v>
      </c>
      <c r="I16" s="560"/>
      <c r="J16" s="522"/>
      <c r="K16" s="510"/>
      <c r="L16" s="498"/>
      <c r="M16" s="499"/>
    </row>
    <row r="17" spans="2:13" ht="90.75" thickBot="1" x14ac:dyDescent="0.3">
      <c r="B17" s="536">
        <v>6</v>
      </c>
      <c r="C17" s="561" t="s">
        <v>217</v>
      </c>
      <c r="D17" s="562" t="s">
        <v>210</v>
      </c>
      <c r="E17" s="563" t="s">
        <v>603</v>
      </c>
      <c r="F17" s="564" t="s">
        <v>19</v>
      </c>
      <c r="G17" s="563" t="s">
        <v>604</v>
      </c>
      <c r="H17" s="565">
        <v>15194</v>
      </c>
      <c r="I17" s="552"/>
      <c r="J17" s="523"/>
      <c r="K17" s="511"/>
      <c r="L17" s="502"/>
      <c r="M17" s="503"/>
    </row>
    <row r="18" spans="2:13" ht="20.100000000000001" customHeight="1" thickBot="1" x14ac:dyDescent="0.3">
      <c r="C18" s="842" t="s">
        <v>535</v>
      </c>
      <c r="D18" s="843"/>
      <c r="E18" s="843"/>
      <c r="F18" s="843"/>
      <c r="G18" s="843"/>
      <c r="H18" s="844">
        <f>SUM(H12:H17)</f>
        <v>1829313.8900000001</v>
      </c>
      <c r="I18" s="845"/>
      <c r="J18" s="828" t="s">
        <v>535</v>
      </c>
      <c r="K18" s="829"/>
      <c r="L18" s="829"/>
      <c r="M18" s="553">
        <f>SUM(M12:M17)</f>
        <v>0</v>
      </c>
    </row>
    <row r="19" spans="2:13" ht="20.100000000000001" customHeight="1" thickBot="1" x14ac:dyDescent="0.3">
      <c r="C19" s="837" t="s">
        <v>536</v>
      </c>
      <c r="D19" s="838"/>
      <c r="E19" s="838"/>
      <c r="F19" s="838"/>
      <c r="G19" s="838"/>
      <c r="H19" s="838"/>
      <c r="I19" s="838"/>
      <c r="J19" s="838"/>
      <c r="K19" s="838"/>
      <c r="L19" s="838"/>
      <c r="M19" s="839"/>
    </row>
    <row r="20" spans="2:13" ht="20.100000000000001" customHeight="1" x14ac:dyDescent="0.25">
      <c r="C20" s="832" t="s">
        <v>11</v>
      </c>
      <c r="D20" s="830" t="s">
        <v>0</v>
      </c>
      <c r="E20" s="830" t="s">
        <v>12</v>
      </c>
      <c r="F20" s="830" t="s">
        <v>13</v>
      </c>
      <c r="G20" s="830" t="s">
        <v>14</v>
      </c>
      <c r="H20" s="830" t="s">
        <v>15</v>
      </c>
      <c r="I20" s="857" t="s">
        <v>31</v>
      </c>
      <c r="J20" s="852" t="s">
        <v>726</v>
      </c>
      <c r="K20" s="834"/>
      <c r="L20" s="835"/>
      <c r="M20" s="836"/>
    </row>
    <row r="21" spans="2:13" ht="30" x14ac:dyDescent="0.25">
      <c r="C21" s="833"/>
      <c r="D21" s="831"/>
      <c r="E21" s="831"/>
      <c r="F21" s="831"/>
      <c r="G21" s="831"/>
      <c r="H21" s="831"/>
      <c r="I21" s="858"/>
      <c r="J21" s="538" t="s">
        <v>723</v>
      </c>
      <c r="K21" s="539" t="s">
        <v>0</v>
      </c>
      <c r="L21" s="540" t="s">
        <v>724</v>
      </c>
      <c r="M21" s="541" t="s">
        <v>725</v>
      </c>
    </row>
    <row r="22" spans="2:13" ht="75" x14ac:dyDescent="0.25">
      <c r="B22" s="536">
        <v>1</v>
      </c>
      <c r="C22" s="543" t="s">
        <v>236</v>
      </c>
      <c r="D22" s="545" t="s">
        <v>210</v>
      </c>
      <c r="E22" s="566" t="s">
        <v>583</v>
      </c>
      <c r="F22" s="545" t="s">
        <v>19</v>
      </c>
      <c r="G22" s="566" t="s">
        <v>582</v>
      </c>
      <c r="H22" s="567">
        <v>258515.91</v>
      </c>
      <c r="I22" s="547"/>
      <c r="J22" s="522"/>
      <c r="K22" s="510"/>
      <c r="L22" s="498"/>
      <c r="M22" s="499"/>
    </row>
    <row r="23" spans="2:13" ht="75" x14ac:dyDescent="0.25">
      <c r="B23" s="536">
        <v>2</v>
      </c>
      <c r="C23" s="568" t="s">
        <v>236</v>
      </c>
      <c r="D23" s="545" t="s">
        <v>210</v>
      </c>
      <c r="E23" s="566" t="s">
        <v>584</v>
      </c>
      <c r="F23" s="544" t="s">
        <v>19</v>
      </c>
      <c r="G23" s="566" t="s">
        <v>585</v>
      </c>
      <c r="H23" s="567">
        <v>75981.98</v>
      </c>
      <c r="I23" s="547"/>
      <c r="J23" s="522"/>
      <c r="K23" s="510"/>
      <c r="L23" s="498"/>
      <c r="M23" s="499"/>
    </row>
    <row r="24" spans="2:13" ht="120.75" thickBot="1" x14ac:dyDescent="0.3">
      <c r="B24" s="536">
        <v>3</v>
      </c>
      <c r="C24" s="569" t="s">
        <v>236</v>
      </c>
      <c r="D24" s="550" t="s">
        <v>210</v>
      </c>
      <c r="E24" s="570" t="s">
        <v>586</v>
      </c>
      <c r="F24" s="549" t="s">
        <v>19</v>
      </c>
      <c r="G24" s="570" t="s">
        <v>587</v>
      </c>
      <c r="H24" s="571">
        <v>200205.56</v>
      </c>
      <c r="I24" s="552"/>
      <c r="J24" s="523"/>
      <c r="K24" s="511"/>
      <c r="L24" s="502"/>
      <c r="M24" s="503"/>
    </row>
    <row r="25" spans="2:13" ht="20.100000000000001" customHeight="1" thickBot="1" x14ac:dyDescent="0.3">
      <c r="C25" s="842" t="s">
        <v>537</v>
      </c>
      <c r="D25" s="843"/>
      <c r="E25" s="843"/>
      <c r="F25" s="843"/>
      <c r="G25" s="843"/>
      <c r="H25" s="844">
        <f>SUM(H22:H24)</f>
        <v>534703.44999999995</v>
      </c>
      <c r="I25" s="845"/>
      <c r="J25" s="828" t="s">
        <v>537</v>
      </c>
      <c r="K25" s="829"/>
      <c r="L25" s="829"/>
      <c r="M25" s="553">
        <f>SUM(M22:M24)</f>
        <v>0</v>
      </c>
    </row>
    <row r="26" spans="2:13" ht="20.100000000000001" customHeight="1" thickBot="1" x14ac:dyDescent="0.3">
      <c r="C26" s="837" t="s">
        <v>522</v>
      </c>
      <c r="D26" s="838"/>
      <c r="E26" s="838"/>
      <c r="F26" s="838"/>
      <c r="G26" s="838"/>
      <c r="H26" s="838"/>
      <c r="I26" s="838"/>
      <c r="J26" s="838"/>
      <c r="K26" s="838"/>
      <c r="L26" s="838"/>
      <c r="M26" s="839"/>
    </row>
    <row r="27" spans="2:13" ht="20.100000000000001" customHeight="1" x14ac:dyDescent="0.25">
      <c r="C27" s="832" t="s">
        <v>11</v>
      </c>
      <c r="D27" s="830" t="s">
        <v>0</v>
      </c>
      <c r="E27" s="830" t="s">
        <v>12</v>
      </c>
      <c r="F27" s="830" t="s">
        <v>13</v>
      </c>
      <c r="G27" s="830" t="s">
        <v>14</v>
      </c>
      <c r="H27" s="830" t="s">
        <v>15</v>
      </c>
      <c r="I27" s="857" t="s">
        <v>31</v>
      </c>
      <c r="J27" s="852" t="s">
        <v>726</v>
      </c>
      <c r="K27" s="834"/>
      <c r="L27" s="835"/>
      <c r="M27" s="836"/>
    </row>
    <row r="28" spans="2:13" ht="30" x14ac:dyDescent="0.25">
      <c r="C28" s="833"/>
      <c r="D28" s="831"/>
      <c r="E28" s="831"/>
      <c r="F28" s="831"/>
      <c r="G28" s="831"/>
      <c r="H28" s="831"/>
      <c r="I28" s="858"/>
      <c r="J28" s="538" t="s">
        <v>723</v>
      </c>
      <c r="K28" s="539" t="s">
        <v>0</v>
      </c>
      <c r="L28" s="540" t="s">
        <v>724</v>
      </c>
      <c r="M28" s="541" t="s">
        <v>725</v>
      </c>
    </row>
    <row r="29" spans="2:13" ht="16.5" thickBot="1" x14ac:dyDescent="0.3">
      <c r="B29" s="536">
        <v>1</v>
      </c>
      <c r="C29" s="569"/>
      <c r="D29" s="550"/>
      <c r="E29" s="550"/>
      <c r="F29" s="549"/>
      <c r="G29" s="550"/>
      <c r="H29" s="572"/>
      <c r="I29" s="573"/>
      <c r="J29" s="523"/>
      <c r="K29" s="511"/>
      <c r="L29" s="502"/>
      <c r="M29" s="503"/>
    </row>
    <row r="30" spans="2:13" ht="20.100000000000001" customHeight="1" thickBot="1" x14ac:dyDescent="0.3">
      <c r="C30" s="842" t="s">
        <v>538</v>
      </c>
      <c r="D30" s="843"/>
      <c r="E30" s="843"/>
      <c r="F30" s="843"/>
      <c r="G30" s="843"/>
      <c r="H30" s="844">
        <f>SUM(H29)</f>
        <v>0</v>
      </c>
      <c r="I30" s="845"/>
      <c r="J30" s="828" t="s">
        <v>538</v>
      </c>
      <c r="K30" s="829"/>
      <c r="L30" s="829"/>
      <c r="M30" s="553">
        <f>SUM(M29)</f>
        <v>0</v>
      </c>
    </row>
    <row r="31" spans="2:13" ht="20.100000000000001" customHeight="1" thickBot="1" x14ac:dyDescent="0.3">
      <c r="C31" s="837" t="s">
        <v>511</v>
      </c>
      <c r="D31" s="838"/>
      <c r="E31" s="838"/>
      <c r="F31" s="838"/>
      <c r="G31" s="838"/>
      <c r="H31" s="838"/>
      <c r="I31" s="838"/>
      <c r="J31" s="838"/>
      <c r="K31" s="838"/>
      <c r="L31" s="838"/>
      <c r="M31" s="839"/>
    </row>
    <row r="32" spans="2:13" ht="20.100000000000001" customHeight="1" x14ac:dyDescent="0.25">
      <c r="C32" s="832" t="s">
        <v>11</v>
      </c>
      <c r="D32" s="830" t="s">
        <v>0</v>
      </c>
      <c r="E32" s="830" t="s">
        <v>12</v>
      </c>
      <c r="F32" s="830" t="s">
        <v>13</v>
      </c>
      <c r="G32" s="830" t="s">
        <v>14</v>
      </c>
      <c r="H32" s="830" t="s">
        <v>15</v>
      </c>
      <c r="I32" s="857" t="s">
        <v>31</v>
      </c>
      <c r="J32" s="852" t="s">
        <v>726</v>
      </c>
      <c r="K32" s="834"/>
      <c r="L32" s="835"/>
      <c r="M32" s="836"/>
    </row>
    <row r="33" spans="2:13" ht="30" x14ac:dyDescent="0.25">
      <c r="C33" s="833"/>
      <c r="D33" s="831"/>
      <c r="E33" s="831"/>
      <c r="F33" s="831"/>
      <c r="G33" s="831"/>
      <c r="H33" s="831"/>
      <c r="I33" s="858"/>
      <c r="J33" s="538" t="s">
        <v>723</v>
      </c>
      <c r="K33" s="539" t="s">
        <v>0</v>
      </c>
      <c r="L33" s="540" t="s">
        <v>724</v>
      </c>
      <c r="M33" s="541" t="s">
        <v>725</v>
      </c>
    </row>
    <row r="34" spans="2:13" ht="16.5" thickBot="1" x14ac:dyDescent="0.3">
      <c r="B34" s="536">
        <v>1</v>
      </c>
      <c r="C34" s="548"/>
      <c r="D34" s="549"/>
      <c r="E34" s="550"/>
      <c r="F34" s="549"/>
      <c r="G34" s="550"/>
      <c r="H34" s="572"/>
      <c r="I34" s="573"/>
      <c r="J34" s="523"/>
      <c r="K34" s="511"/>
      <c r="L34" s="502"/>
      <c r="M34" s="503"/>
    </row>
    <row r="35" spans="2:13" ht="20.100000000000001" customHeight="1" thickBot="1" x14ac:dyDescent="0.3">
      <c r="C35" s="842" t="s">
        <v>542</v>
      </c>
      <c r="D35" s="843"/>
      <c r="E35" s="843"/>
      <c r="F35" s="843"/>
      <c r="G35" s="843"/>
      <c r="H35" s="844">
        <f>SUM(H34)</f>
        <v>0</v>
      </c>
      <c r="I35" s="845"/>
      <c r="J35" s="828" t="s">
        <v>542</v>
      </c>
      <c r="K35" s="829"/>
      <c r="L35" s="829"/>
      <c r="M35" s="553">
        <f>SUM(M34)</f>
        <v>0</v>
      </c>
    </row>
    <row r="36" spans="2:13" ht="20.100000000000001" customHeight="1" thickBot="1" x14ac:dyDescent="0.3">
      <c r="C36" s="837" t="s">
        <v>544</v>
      </c>
      <c r="D36" s="838"/>
      <c r="E36" s="838"/>
      <c r="F36" s="838"/>
      <c r="G36" s="838"/>
      <c r="H36" s="838"/>
      <c r="I36" s="838"/>
      <c r="J36" s="838"/>
      <c r="K36" s="838"/>
      <c r="L36" s="838"/>
      <c r="M36" s="839"/>
    </row>
    <row r="37" spans="2:13" ht="20.100000000000001" customHeight="1" x14ac:dyDescent="0.25">
      <c r="C37" s="832" t="s">
        <v>11</v>
      </c>
      <c r="D37" s="830" t="s">
        <v>0</v>
      </c>
      <c r="E37" s="830" t="s">
        <v>12</v>
      </c>
      <c r="F37" s="830" t="s">
        <v>13</v>
      </c>
      <c r="G37" s="830" t="s">
        <v>14</v>
      </c>
      <c r="H37" s="830" t="s">
        <v>15</v>
      </c>
      <c r="I37" s="857" t="s">
        <v>31</v>
      </c>
      <c r="J37" s="852" t="s">
        <v>726</v>
      </c>
      <c r="K37" s="834"/>
      <c r="L37" s="835"/>
      <c r="M37" s="836"/>
    </row>
    <row r="38" spans="2:13" ht="30" x14ac:dyDescent="0.25">
      <c r="C38" s="833"/>
      <c r="D38" s="831"/>
      <c r="E38" s="831"/>
      <c r="F38" s="831"/>
      <c r="G38" s="831"/>
      <c r="H38" s="831"/>
      <c r="I38" s="858"/>
      <c r="J38" s="538" t="s">
        <v>723</v>
      </c>
      <c r="K38" s="539" t="s">
        <v>0</v>
      </c>
      <c r="L38" s="540" t="s">
        <v>724</v>
      </c>
      <c r="M38" s="541" t="s">
        <v>725</v>
      </c>
    </row>
    <row r="39" spans="2:13" x14ac:dyDescent="0.25">
      <c r="B39" s="536">
        <v>1</v>
      </c>
      <c r="C39" s="543"/>
      <c r="D39" s="545"/>
      <c r="E39" s="545"/>
      <c r="F39" s="544"/>
      <c r="G39" s="545"/>
      <c r="H39" s="574"/>
      <c r="I39" s="547"/>
      <c r="J39" s="522"/>
      <c r="K39" s="510"/>
      <c r="L39" s="498"/>
      <c r="M39" s="499"/>
    </row>
    <row r="40" spans="2:13" ht="16.5" thickBot="1" x14ac:dyDescent="0.3">
      <c r="B40" s="536">
        <v>2</v>
      </c>
      <c r="C40" s="548"/>
      <c r="D40" s="550"/>
      <c r="E40" s="550"/>
      <c r="F40" s="549"/>
      <c r="G40" s="550"/>
      <c r="H40" s="572"/>
      <c r="I40" s="575"/>
      <c r="J40" s="523"/>
      <c r="K40" s="511"/>
      <c r="L40" s="502"/>
      <c r="M40" s="503"/>
    </row>
    <row r="41" spans="2:13" ht="20.100000000000001" customHeight="1" thickBot="1" x14ac:dyDescent="0.3">
      <c r="C41" s="842" t="s">
        <v>545</v>
      </c>
      <c r="D41" s="843"/>
      <c r="E41" s="843"/>
      <c r="F41" s="843"/>
      <c r="G41" s="843"/>
      <c r="H41" s="844">
        <f>SUM(H39:H40)</f>
        <v>0</v>
      </c>
      <c r="I41" s="845"/>
      <c r="J41" s="828" t="s">
        <v>545</v>
      </c>
      <c r="K41" s="829"/>
      <c r="L41" s="829"/>
      <c r="M41" s="553">
        <f>SUM(M39:M40)</f>
        <v>0</v>
      </c>
    </row>
    <row r="42" spans="2:13" ht="20.100000000000001" customHeight="1" thickBot="1" x14ac:dyDescent="0.3">
      <c r="C42" s="846" t="s">
        <v>546</v>
      </c>
      <c r="D42" s="847"/>
      <c r="E42" s="847"/>
      <c r="F42" s="847"/>
      <c r="G42" s="847"/>
      <c r="H42" s="847"/>
      <c r="I42" s="847"/>
      <c r="J42" s="838"/>
      <c r="K42" s="838"/>
      <c r="L42" s="838"/>
      <c r="M42" s="839"/>
    </row>
    <row r="43" spans="2:13" ht="20.100000000000001" customHeight="1" x14ac:dyDescent="0.25">
      <c r="C43" s="850" t="s">
        <v>11</v>
      </c>
      <c r="D43" s="848" t="s">
        <v>0</v>
      </c>
      <c r="E43" s="848" t="s">
        <v>12</v>
      </c>
      <c r="F43" s="848" t="s">
        <v>13</v>
      </c>
      <c r="G43" s="848" t="s">
        <v>14</v>
      </c>
      <c r="H43" s="848" t="s">
        <v>15</v>
      </c>
      <c r="I43" s="848" t="s">
        <v>31</v>
      </c>
      <c r="J43" s="852" t="s">
        <v>726</v>
      </c>
      <c r="K43" s="834"/>
      <c r="L43" s="835"/>
      <c r="M43" s="836"/>
    </row>
    <row r="44" spans="2:13" ht="30" x14ac:dyDescent="0.25">
      <c r="C44" s="851"/>
      <c r="D44" s="849"/>
      <c r="E44" s="849"/>
      <c r="F44" s="849"/>
      <c r="G44" s="849"/>
      <c r="H44" s="849"/>
      <c r="I44" s="849"/>
      <c r="J44" s="538" t="s">
        <v>723</v>
      </c>
      <c r="K44" s="539" t="s">
        <v>0</v>
      </c>
      <c r="L44" s="540" t="s">
        <v>724</v>
      </c>
      <c r="M44" s="541" t="s">
        <v>725</v>
      </c>
    </row>
    <row r="45" spans="2:13" ht="16.5" thickBot="1" x14ac:dyDescent="0.3">
      <c r="B45" s="536">
        <v>1</v>
      </c>
      <c r="C45" s="548"/>
      <c r="D45" s="549"/>
      <c r="E45" s="550"/>
      <c r="F45" s="549"/>
      <c r="G45" s="550"/>
      <c r="H45" s="572"/>
      <c r="I45" s="552"/>
      <c r="J45" s="523"/>
      <c r="K45" s="511"/>
      <c r="L45" s="502"/>
      <c r="M45" s="503"/>
    </row>
    <row r="46" spans="2:13" ht="20.100000000000001" customHeight="1" thickBot="1" x14ac:dyDescent="0.3">
      <c r="C46" s="853" t="s">
        <v>547</v>
      </c>
      <c r="D46" s="854"/>
      <c r="E46" s="854"/>
      <c r="F46" s="854"/>
      <c r="G46" s="854"/>
      <c r="H46" s="855">
        <f>SUM(H45)</f>
        <v>0</v>
      </c>
      <c r="I46" s="856"/>
      <c r="J46" s="828" t="s">
        <v>728</v>
      </c>
      <c r="K46" s="829"/>
      <c r="L46" s="829"/>
      <c r="M46" s="553">
        <f>SUM(M45)</f>
        <v>0</v>
      </c>
    </row>
    <row r="47" spans="2:13" ht="20.100000000000001" customHeight="1" thickBot="1" x14ac:dyDescent="0.3">
      <c r="C47" s="837" t="s">
        <v>513</v>
      </c>
      <c r="D47" s="838"/>
      <c r="E47" s="838"/>
      <c r="F47" s="838"/>
      <c r="G47" s="838"/>
      <c r="H47" s="838"/>
      <c r="I47" s="838"/>
      <c r="J47" s="838"/>
      <c r="K47" s="838"/>
      <c r="L47" s="838"/>
      <c r="M47" s="839"/>
    </row>
    <row r="48" spans="2:13" ht="20.100000000000001" customHeight="1" x14ac:dyDescent="0.25">
      <c r="C48" s="832" t="s">
        <v>11</v>
      </c>
      <c r="D48" s="830" t="s">
        <v>0</v>
      </c>
      <c r="E48" s="830" t="s">
        <v>12</v>
      </c>
      <c r="F48" s="830" t="s">
        <v>13</v>
      </c>
      <c r="G48" s="830" t="s">
        <v>14</v>
      </c>
      <c r="H48" s="830" t="s">
        <v>15</v>
      </c>
      <c r="I48" s="840" t="s">
        <v>31</v>
      </c>
      <c r="J48" s="834" t="s">
        <v>726</v>
      </c>
      <c r="K48" s="834"/>
      <c r="L48" s="835"/>
      <c r="M48" s="836"/>
    </row>
    <row r="49" spans="2:13" ht="30" x14ac:dyDescent="0.25">
      <c r="C49" s="833"/>
      <c r="D49" s="831"/>
      <c r="E49" s="831"/>
      <c r="F49" s="831"/>
      <c r="G49" s="831"/>
      <c r="H49" s="831"/>
      <c r="I49" s="841"/>
      <c r="J49" s="539" t="s">
        <v>723</v>
      </c>
      <c r="K49" s="539" t="s">
        <v>0</v>
      </c>
      <c r="L49" s="540" t="s">
        <v>724</v>
      </c>
      <c r="M49" s="541" t="s">
        <v>725</v>
      </c>
    </row>
    <row r="50" spans="2:13" ht="16.5" thickBot="1" x14ac:dyDescent="0.3">
      <c r="C50" s="548"/>
      <c r="D50" s="549"/>
      <c r="E50" s="576"/>
      <c r="F50" s="549"/>
      <c r="G50" s="570"/>
      <c r="H50" s="572"/>
      <c r="I50" s="577"/>
      <c r="J50" s="524"/>
      <c r="K50" s="511"/>
      <c r="L50" s="502"/>
      <c r="M50" s="503"/>
    </row>
    <row r="51" spans="2:13" ht="21.75" thickBot="1" x14ac:dyDescent="0.3">
      <c r="C51" s="842" t="s">
        <v>549</v>
      </c>
      <c r="D51" s="843"/>
      <c r="E51" s="843"/>
      <c r="F51" s="843"/>
      <c r="G51" s="843"/>
      <c r="H51" s="844">
        <f>SUM(H50)</f>
        <v>0</v>
      </c>
      <c r="I51" s="845"/>
      <c r="J51" s="828" t="s">
        <v>549</v>
      </c>
      <c r="K51" s="829"/>
      <c r="L51" s="829"/>
      <c r="M51" s="553">
        <f>SUM(M50)</f>
        <v>0</v>
      </c>
    </row>
    <row r="52" spans="2:13" ht="21" thickBot="1" x14ac:dyDescent="0.3">
      <c r="C52" s="837" t="s">
        <v>516</v>
      </c>
      <c r="D52" s="838"/>
      <c r="E52" s="838"/>
      <c r="F52" s="838"/>
      <c r="G52" s="838"/>
      <c r="H52" s="838"/>
      <c r="I52" s="838"/>
      <c r="J52" s="838"/>
      <c r="K52" s="838"/>
      <c r="L52" s="838"/>
      <c r="M52" s="839"/>
    </row>
    <row r="53" spans="2:13" x14ac:dyDescent="0.25">
      <c r="C53" s="832" t="s">
        <v>11</v>
      </c>
      <c r="D53" s="830" t="s">
        <v>0</v>
      </c>
      <c r="E53" s="830" t="s">
        <v>12</v>
      </c>
      <c r="F53" s="830" t="s">
        <v>13</v>
      </c>
      <c r="G53" s="830" t="s">
        <v>14</v>
      </c>
      <c r="H53" s="830" t="s">
        <v>15</v>
      </c>
      <c r="I53" s="840" t="s">
        <v>31</v>
      </c>
      <c r="J53" s="834" t="s">
        <v>726</v>
      </c>
      <c r="K53" s="834"/>
      <c r="L53" s="835"/>
      <c r="M53" s="836"/>
    </row>
    <row r="54" spans="2:13" ht="30" x14ac:dyDescent="0.25">
      <c r="C54" s="833"/>
      <c r="D54" s="831"/>
      <c r="E54" s="831"/>
      <c r="F54" s="831"/>
      <c r="G54" s="831"/>
      <c r="H54" s="831"/>
      <c r="I54" s="841"/>
      <c r="J54" s="539" t="s">
        <v>723</v>
      </c>
      <c r="K54" s="539" t="s">
        <v>0</v>
      </c>
      <c r="L54" s="540" t="s">
        <v>724</v>
      </c>
      <c r="M54" s="541" t="s">
        <v>725</v>
      </c>
    </row>
    <row r="55" spans="2:13" x14ac:dyDescent="0.25">
      <c r="B55" s="536">
        <v>1</v>
      </c>
      <c r="C55" s="543"/>
      <c r="D55" s="544"/>
      <c r="E55" s="545"/>
      <c r="F55" s="544"/>
      <c r="G55" s="545"/>
      <c r="H55" s="574"/>
      <c r="I55" s="578"/>
      <c r="J55" s="525"/>
      <c r="K55" s="510"/>
      <c r="L55" s="498"/>
      <c r="M55" s="499"/>
    </row>
    <row r="56" spans="2:13" x14ac:dyDescent="0.25">
      <c r="B56" s="536">
        <v>2</v>
      </c>
      <c r="C56" s="579"/>
      <c r="D56" s="544"/>
      <c r="E56" s="545"/>
      <c r="F56" s="544"/>
      <c r="G56" s="545"/>
      <c r="H56" s="574"/>
      <c r="I56" s="578"/>
      <c r="J56" s="525"/>
      <c r="K56" s="510"/>
      <c r="L56" s="498"/>
      <c r="M56" s="499"/>
    </row>
    <row r="57" spans="2:13" x14ac:dyDescent="0.25">
      <c r="B57" s="536">
        <v>3</v>
      </c>
      <c r="C57" s="543"/>
      <c r="D57" s="544"/>
      <c r="E57" s="545"/>
      <c r="F57" s="544"/>
      <c r="G57" s="545"/>
      <c r="H57" s="574"/>
      <c r="I57" s="578"/>
      <c r="J57" s="525"/>
      <c r="K57" s="510"/>
      <c r="L57" s="498"/>
      <c r="M57" s="499"/>
    </row>
    <row r="58" spans="2:13" x14ac:dyDescent="0.25">
      <c r="B58" s="536">
        <v>4</v>
      </c>
      <c r="C58" s="543"/>
      <c r="D58" s="544"/>
      <c r="E58" s="545"/>
      <c r="F58" s="544"/>
      <c r="G58" s="545"/>
      <c r="H58" s="574"/>
      <c r="I58" s="578"/>
      <c r="J58" s="525"/>
      <c r="K58" s="510"/>
      <c r="L58" s="498"/>
      <c r="M58" s="499"/>
    </row>
    <row r="59" spans="2:13" x14ac:dyDescent="0.25">
      <c r="B59" s="536">
        <v>5</v>
      </c>
      <c r="C59" s="543"/>
      <c r="D59" s="545"/>
      <c r="E59" s="545"/>
      <c r="F59" s="544"/>
      <c r="G59" s="545"/>
      <c r="H59" s="574"/>
      <c r="I59" s="578"/>
      <c r="J59" s="525"/>
      <c r="K59" s="510"/>
      <c r="L59" s="498"/>
      <c r="M59" s="499"/>
    </row>
    <row r="60" spans="2:13" x14ac:dyDescent="0.25">
      <c r="B60" s="536">
        <v>6</v>
      </c>
      <c r="C60" s="543"/>
      <c r="D60" s="544"/>
      <c r="E60" s="545"/>
      <c r="F60" s="544"/>
      <c r="G60" s="545"/>
      <c r="H60" s="574"/>
      <c r="I60" s="578"/>
      <c r="J60" s="525"/>
      <c r="K60" s="510"/>
      <c r="L60" s="498"/>
      <c r="M60" s="499"/>
    </row>
    <row r="61" spans="2:13" x14ac:dyDescent="0.25">
      <c r="B61" s="536">
        <v>7</v>
      </c>
      <c r="C61" s="543"/>
      <c r="D61" s="544"/>
      <c r="E61" s="545"/>
      <c r="F61" s="544"/>
      <c r="G61" s="545"/>
      <c r="H61" s="574"/>
      <c r="I61" s="578"/>
      <c r="J61" s="525"/>
      <c r="K61" s="510"/>
      <c r="L61" s="498"/>
      <c r="M61" s="499"/>
    </row>
    <row r="62" spans="2:13" x14ac:dyDescent="0.25">
      <c r="B62" s="536">
        <v>8</v>
      </c>
      <c r="C62" s="543"/>
      <c r="D62" s="545"/>
      <c r="E62" s="545"/>
      <c r="F62" s="544"/>
      <c r="G62" s="545"/>
      <c r="H62" s="574"/>
      <c r="I62" s="578"/>
      <c r="J62" s="525"/>
      <c r="K62" s="510"/>
      <c r="L62" s="498"/>
      <c r="M62" s="499"/>
    </row>
    <row r="63" spans="2:13" ht="16.5" thickBot="1" x14ac:dyDescent="0.3">
      <c r="B63" s="536">
        <v>9</v>
      </c>
      <c r="C63" s="548"/>
      <c r="D63" s="549"/>
      <c r="E63" s="550"/>
      <c r="F63" s="549"/>
      <c r="G63" s="550"/>
      <c r="H63" s="572"/>
      <c r="I63" s="580"/>
      <c r="J63" s="524"/>
      <c r="K63" s="511"/>
      <c r="L63" s="502"/>
      <c r="M63" s="503"/>
    </row>
    <row r="64" spans="2:13" ht="21.75" thickBot="1" x14ac:dyDescent="0.3">
      <c r="C64" s="842" t="s">
        <v>554</v>
      </c>
      <c r="D64" s="843"/>
      <c r="E64" s="843"/>
      <c r="F64" s="843"/>
      <c r="G64" s="843"/>
      <c r="H64" s="844">
        <f>SUM(H55:H63)</f>
        <v>0</v>
      </c>
      <c r="I64" s="845"/>
      <c r="J64" s="828" t="s">
        <v>554</v>
      </c>
      <c r="K64" s="829"/>
      <c r="L64" s="829"/>
      <c r="M64" s="553">
        <f>SUM(M55:M63)</f>
        <v>0</v>
      </c>
    </row>
    <row r="65" spans="2:13" ht="21" thickBot="1" x14ac:dyDescent="0.3">
      <c r="C65" s="837" t="s">
        <v>518</v>
      </c>
      <c r="D65" s="838"/>
      <c r="E65" s="838"/>
      <c r="F65" s="838"/>
      <c r="G65" s="838"/>
      <c r="H65" s="838"/>
      <c r="I65" s="838"/>
      <c r="J65" s="838"/>
      <c r="K65" s="838"/>
      <c r="L65" s="838"/>
      <c r="M65" s="839"/>
    </row>
    <row r="66" spans="2:13" x14ac:dyDescent="0.25">
      <c r="C66" s="832" t="s">
        <v>11</v>
      </c>
      <c r="D66" s="830" t="s">
        <v>0</v>
      </c>
      <c r="E66" s="830" t="s">
        <v>12</v>
      </c>
      <c r="F66" s="830" t="s">
        <v>13</v>
      </c>
      <c r="G66" s="830" t="s">
        <v>14</v>
      </c>
      <c r="H66" s="830" t="s">
        <v>15</v>
      </c>
      <c r="I66" s="840" t="s">
        <v>31</v>
      </c>
      <c r="J66" s="834" t="s">
        <v>726</v>
      </c>
      <c r="K66" s="834"/>
      <c r="L66" s="835"/>
      <c r="M66" s="836"/>
    </row>
    <row r="67" spans="2:13" ht="30" x14ac:dyDescent="0.25">
      <c r="C67" s="833"/>
      <c r="D67" s="831"/>
      <c r="E67" s="831"/>
      <c r="F67" s="831"/>
      <c r="G67" s="831"/>
      <c r="H67" s="831"/>
      <c r="I67" s="841"/>
      <c r="J67" s="539" t="s">
        <v>723</v>
      </c>
      <c r="K67" s="539" t="s">
        <v>0</v>
      </c>
      <c r="L67" s="540" t="s">
        <v>724</v>
      </c>
      <c r="M67" s="541" t="s">
        <v>725</v>
      </c>
    </row>
    <row r="68" spans="2:13" x14ac:dyDescent="0.25">
      <c r="B68" s="536">
        <v>1</v>
      </c>
      <c r="C68" s="543"/>
      <c r="D68" s="544"/>
      <c r="E68" s="545"/>
      <c r="F68" s="544"/>
      <c r="G68" s="545"/>
      <c r="H68" s="567"/>
      <c r="I68" s="578"/>
      <c r="J68" s="525"/>
      <c r="K68" s="510"/>
      <c r="L68" s="498"/>
      <c r="M68" s="499"/>
    </row>
    <row r="69" spans="2:13" x14ac:dyDescent="0.25">
      <c r="B69" s="536">
        <v>2</v>
      </c>
      <c r="C69" s="543"/>
      <c r="D69" s="544"/>
      <c r="E69" s="545"/>
      <c r="F69" s="544"/>
      <c r="G69" s="545"/>
      <c r="H69" s="581"/>
      <c r="I69" s="582"/>
      <c r="J69" s="525"/>
      <c r="K69" s="510"/>
      <c r="L69" s="498"/>
      <c r="M69" s="499"/>
    </row>
    <row r="70" spans="2:13" x14ac:dyDescent="0.25">
      <c r="B70" s="536">
        <v>3</v>
      </c>
      <c r="C70" s="543"/>
      <c r="D70" s="544"/>
      <c r="E70" s="545"/>
      <c r="F70" s="544"/>
      <c r="G70" s="545"/>
      <c r="H70" s="567"/>
      <c r="I70" s="578"/>
      <c r="J70" s="525"/>
      <c r="K70" s="510"/>
      <c r="L70" s="498"/>
      <c r="M70" s="499"/>
    </row>
    <row r="71" spans="2:13" x14ac:dyDescent="0.25">
      <c r="B71" s="536">
        <v>4</v>
      </c>
      <c r="C71" s="543"/>
      <c r="D71" s="544"/>
      <c r="E71" s="545"/>
      <c r="F71" s="544"/>
      <c r="G71" s="545"/>
      <c r="H71" s="567"/>
      <c r="I71" s="578"/>
      <c r="J71" s="525"/>
      <c r="K71" s="510"/>
      <c r="L71" s="498"/>
      <c r="M71" s="499"/>
    </row>
    <row r="72" spans="2:13" x14ac:dyDescent="0.25">
      <c r="B72" s="536">
        <v>5</v>
      </c>
      <c r="C72" s="543"/>
      <c r="D72" s="544"/>
      <c r="E72" s="545"/>
      <c r="F72" s="544"/>
      <c r="G72" s="545"/>
      <c r="H72" s="567"/>
      <c r="I72" s="578"/>
      <c r="J72" s="525"/>
      <c r="K72" s="510"/>
      <c r="L72" s="498"/>
      <c r="M72" s="499"/>
    </row>
    <row r="73" spans="2:13" x14ac:dyDescent="0.25">
      <c r="B73" s="536">
        <v>6</v>
      </c>
      <c r="C73" s="543"/>
      <c r="D73" s="544"/>
      <c r="E73" s="544"/>
      <c r="F73" s="544"/>
      <c r="G73" s="545"/>
      <c r="H73" s="567"/>
      <c r="I73" s="578"/>
      <c r="J73" s="525"/>
      <c r="K73" s="510"/>
      <c r="L73" s="498"/>
      <c r="M73" s="499"/>
    </row>
    <row r="74" spans="2:13" x14ac:dyDescent="0.25">
      <c r="B74" s="536">
        <v>7</v>
      </c>
      <c r="C74" s="543"/>
      <c r="D74" s="544"/>
      <c r="E74" s="545"/>
      <c r="F74" s="544"/>
      <c r="G74" s="545"/>
      <c r="H74" s="567"/>
      <c r="I74" s="578"/>
      <c r="J74" s="525"/>
      <c r="K74" s="510"/>
      <c r="L74" s="498"/>
      <c r="M74" s="499"/>
    </row>
    <row r="75" spans="2:13" x14ac:dyDescent="0.25">
      <c r="B75" s="536">
        <v>8</v>
      </c>
      <c r="C75" s="543"/>
      <c r="D75" s="544"/>
      <c r="E75" s="545"/>
      <c r="F75" s="544"/>
      <c r="G75" s="545"/>
      <c r="H75" s="567"/>
      <c r="I75" s="578"/>
      <c r="J75" s="525"/>
      <c r="K75" s="510"/>
      <c r="L75" s="498"/>
      <c r="M75" s="499"/>
    </row>
    <row r="76" spans="2:13" x14ac:dyDescent="0.25">
      <c r="B76" s="536">
        <v>9</v>
      </c>
      <c r="C76" s="543"/>
      <c r="D76" s="544"/>
      <c r="E76" s="545"/>
      <c r="F76" s="544"/>
      <c r="G76" s="545"/>
      <c r="H76" s="567"/>
      <c r="I76" s="578"/>
      <c r="J76" s="525"/>
      <c r="K76" s="510"/>
      <c r="L76" s="498"/>
      <c r="M76" s="499"/>
    </row>
    <row r="77" spans="2:13" x14ac:dyDescent="0.25">
      <c r="B77" s="536">
        <v>10</v>
      </c>
      <c r="C77" s="543"/>
      <c r="D77" s="544"/>
      <c r="E77" s="545"/>
      <c r="F77" s="544"/>
      <c r="G77" s="545"/>
      <c r="H77" s="567"/>
      <c r="I77" s="578"/>
      <c r="J77" s="525"/>
      <c r="K77" s="510"/>
      <c r="L77" s="498"/>
      <c r="M77" s="499"/>
    </row>
    <row r="78" spans="2:13" x14ac:dyDescent="0.25">
      <c r="B78" s="536">
        <v>11</v>
      </c>
      <c r="C78" s="543"/>
      <c r="D78" s="544"/>
      <c r="E78" s="545"/>
      <c r="F78" s="544"/>
      <c r="G78" s="545"/>
      <c r="H78" s="567"/>
      <c r="I78" s="578"/>
      <c r="J78" s="525"/>
      <c r="K78" s="510"/>
      <c r="L78" s="498"/>
      <c r="M78" s="499"/>
    </row>
    <row r="79" spans="2:13" x14ac:dyDescent="0.25">
      <c r="B79" s="536">
        <v>12</v>
      </c>
      <c r="C79" s="543"/>
      <c r="D79" s="544"/>
      <c r="E79" s="545"/>
      <c r="F79" s="544"/>
      <c r="G79" s="545"/>
      <c r="H79" s="567"/>
      <c r="I79" s="578"/>
      <c r="J79" s="525"/>
      <c r="K79" s="510"/>
      <c r="L79" s="498"/>
      <c r="M79" s="499"/>
    </row>
    <row r="80" spans="2:13" x14ac:dyDescent="0.25">
      <c r="B80" s="536">
        <v>13</v>
      </c>
      <c r="C80" s="543"/>
      <c r="D80" s="544"/>
      <c r="E80" s="545"/>
      <c r="F80" s="544"/>
      <c r="G80" s="545"/>
      <c r="H80" s="567"/>
      <c r="I80" s="578"/>
      <c r="J80" s="525"/>
      <c r="K80" s="510"/>
      <c r="L80" s="498"/>
      <c r="M80" s="499"/>
    </row>
    <row r="81" spans="2:13" x14ac:dyDescent="0.25">
      <c r="B81" s="536">
        <v>14</v>
      </c>
      <c r="C81" s="543"/>
      <c r="D81" s="544"/>
      <c r="E81" s="545"/>
      <c r="F81" s="544"/>
      <c r="G81" s="545"/>
      <c r="H81" s="567"/>
      <c r="I81" s="578"/>
      <c r="J81" s="525"/>
      <c r="K81" s="510"/>
      <c r="L81" s="498"/>
      <c r="M81" s="499"/>
    </row>
    <row r="82" spans="2:13" x14ac:dyDescent="0.25">
      <c r="B82" s="536">
        <v>15</v>
      </c>
      <c r="C82" s="543"/>
      <c r="D82" s="544"/>
      <c r="E82" s="545"/>
      <c r="F82" s="544"/>
      <c r="G82" s="545"/>
      <c r="H82" s="567"/>
      <c r="I82" s="578"/>
      <c r="J82" s="525"/>
      <c r="K82" s="510"/>
      <c r="L82" s="498"/>
      <c r="M82" s="499"/>
    </row>
    <row r="83" spans="2:13" x14ac:dyDescent="0.25">
      <c r="B83" s="536">
        <v>16</v>
      </c>
      <c r="C83" s="543"/>
      <c r="D83" s="544"/>
      <c r="E83" s="545"/>
      <c r="F83" s="544"/>
      <c r="G83" s="545"/>
      <c r="H83" s="567"/>
      <c r="I83" s="578"/>
      <c r="J83" s="525"/>
      <c r="K83" s="510"/>
      <c r="L83" s="498"/>
      <c r="M83" s="499"/>
    </row>
    <row r="84" spans="2:13" x14ac:dyDescent="0.25">
      <c r="B84" s="536">
        <v>17</v>
      </c>
      <c r="C84" s="543"/>
      <c r="D84" s="544"/>
      <c r="E84" s="545"/>
      <c r="F84" s="544"/>
      <c r="G84" s="545"/>
      <c r="H84" s="567"/>
      <c r="I84" s="578"/>
      <c r="J84" s="525"/>
      <c r="K84" s="510"/>
      <c r="L84" s="498"/>
      <c r="M84" s="499"/>
    </row>
    <row r="85" spans="2:13" x14ac:dyDescent="0.25">
      <c r="B85" s="536">
        <v>18</v>
      </c>
      <c r="C85" s="543"/>
      <c r="D85" s="544"/>
      <c r="E85" s="545"/>
      <c r="F85" s="544"/>
      <c r="G85" s="545"/>
      <c r="H85" s="567"/>
      <c r="I85" s="578"/>
      <c r="J85" s="525"/>
      <c r="K85" s="510"/>
      <c r="L85" s="498"/>
      <c r="M85" s="499"/>
    </row>
    <row r="86" spans="2:13" x14ac:dyDescent="0.25">
      <c r="B86" s="536">
        <v>19</v>
      </c>
      <c r="C86" s="543"/>
      <c r="D86" s="544"/>
      <c r="E86" s="545"/>
      <c r="F86" s="544"/>
      <c r="G86" s="545"/>
      <c r="H86" s="567"/>
      <c r="I86" s="578"/>
      <c r="J86" s="525"/>
      <c r="K86" s="510"/>
      <c r="L86" s="498"/>
      <c r="M86" s="499"/>
    </row>
    <row r="87" spans="2:13" ht="16.5" thickBot="1" x14ac:dyDescent="0.3">
      <c r="B87" s="536">
        <v>20</v>
      </c>
      <c r="C87" s="548"/>
      <c r="D87" s="549"/>
      <c r="E87" s="550"/>
      <c r="F87" s="549"/>
      <c r="G87" s="550"/>
      <c r="H87" s="571"/>
      <c r="I87" s="577"/>
      <c r="J87" s="524"/>
      <c r="K87" s="511"/>
      <c r="L87" s="502"/>
      <c r="M87" s="503"/>
    </row>
    <row r="88" spans="2:13" ht="21.75" thickBot="1" x14ac:dyDescent="0.3">
      <c r="C88" s="842" t="s">
        <v>558</v>
      </c>
      <c r="D88" s="843"/>
      <c r="E88" s="843"/>
      <c r="F88" s="843"/>
      <c r="G88" s="843"/>
      <c r="H88" s="844">
        <f>SUM(H68:H87)</f>
        <v>0</v>
      </c>
      <c r="I88" s="845"/>
      <c r="J88" s="828" t="s">
        <v>558</v>
      </c>
      <c r="K88" s="829"/>
      <c r="L88" s="829"/>
      <c r="M88" s="553">
        <f>SUM(M68:M87)</f>
        <v>0</v>
      </c>
    </row>
    <row r="89" spans="2:13" ht="21" thickBot="1" x14ac:dyDescent="0.3">
      <c r="C89" s="837" t="s">
        <v>521</v>
      </c>
      <c r="D89" s="838"/>
      <c r="E89" s="838"/>
      <c r="F89" s="838"/>
      <c r="G89" s="838"/>
      <c r="H89" s="838"/>
      <c r="I89" s="838"/>
      <c r="J89" s="838"/>
      <c r="K89" s="838"/>
      <c r="L89" s="838"/>
      <c r="M89" s="839"/>
    </row>
    <row r="90" spans="2:13" x14ac:dyDescent="0.25">
      <c r="C90" s="832" t="s">
        <v>11</v>
      </c>
      <c r="D90" s="830" t="s">
        <v>0</v>
      </c>
      <c r="E90" s="830" t="s">
        <v>12</v>
      </c>
      <c r="F90" s="830" t="s">
        <v>13</v>
      </c>
      <c r="G90" s="830" t="s">
        <v>14</v>
      </c>
      <c r="H90" s="830" t="s">
        <v>15</v>
      </c>
      <c r="I90" s="840" t="s">
        <v>31</v>
      </c>
      <c r="J90" s="834" t="s">
        <v>726</v>
      </c>
      <c r="K90" s="834"/>
      <c r="L90" s="835"/>
      <c r="M90" s="836"/>
    </row>
    <row r="91" spans="2:13" ht="30" x14ac:dyDescent="0.25">
      <c r="C91" s="833"/>
      <c r="D91" s="831"/>
      <c r="E91" s="831"/>
      <c r="F91" s="831"/>
      <c r="G91" s="831"/>
      <c r="H91" s="831"/>
      <c r="I91" s="841"/>
      <c r="J91" s="539" t="s">
        <v>723</v>
      </c>
      <c r="K91" s="539" t="s">
        <v>0</v>
      </c>
      <c r="L91" s="540" t="s">
        <v>724</v>
      </c>
      <c r="M91" s="541" t="s">
        <v>725</v>
      </c>
    </row>
    <row r="92" spans="2:13" x14ac:dyDescent="0.25">
      <c r="B92" s="536">
        <v>1</v>
      </c>
      <c r="C92" s="543"/>
      <c r="D92" s="545"/>
      <c r="E92" s="583"/>
      <c r="F92" s="583"/>
      <c r="G92" s="583"/>
      <c r="H92" s="584"/>
      <c r="I92" s="582"/>
      <c r="J92" s="525"/>
      <c r="K92" s="510"/>
      <c r="L92" s="498"/>
      <c r="M92" s="499"/>
    </row>
    <row r="93" spans="2:13" ht="16.5" thickBot="1" x14ac:dyDescent="0.3">
      <c r="B93" s="536">
        <v>2</v>
      </c>
      <c r="C93" s="548"/>
      <c r="D93" s="550"/>
      <c r="E93" s="550"/>
      <c r="F93" s="550"/>
      <c r="G93" s="550"/>
      <c r="H93" s="585"/>
      <c r="I93" s="580"/>
      <c r="J93" s="524"/>
      <c r="K93" s="511"/>
      <c r="L93" s="502"/>
      <c r="M93" s="503"/>
    </row>
    <row r="94" spans="2:13" ht="21.75" thickBot="1" x14ac:dyDescent="0.3">
      <c r="B94" s="536">
        <f>B7+B17+B24+B29+B34+B40+B45+B50+B63+B87+B93</f>
        <v>47</v>
      </c>
      <c r="C94" s="842" t="s">
        <v>561</v>
      </c>
      <c r="D94" s="843"/>
      <c r="E94" s="843"/>
      <c r="F94" s="843"/>
      <c r="G94" s="843"/>
      <c r="H94" s="844">
        <f>SUM(H92:H93)</f>
        <v>0</v>
      </c>
      <c r="I94" s="845"/>
      <c r="J94" s="828" t="s">
        <v>561</v>
      </c>
      <c r="K94" s="829"/>
      <c r="L94" s="829"/>
      <c r="M94" s="553">
        <f>SUM(M92:M93)</f>
        <v>0</v>
      </c>
    </row>
  </sheetData>
  <sheetProtection algorithmName="SHA-512" hashValue="a+jKLmzRPzYMjuqKD0msalMdVmRtZXKoT+76IuMzUSvU38BrIclJvZ7bG/atTvd97tWZ9+YIxkwkJ5eqeHRI2Q==" saltValue="+X+B+Jte6XUivI8K7GRJAQ==" spinCount="100000" sheet="1" objects="1" scenarios="1" selectLockedCells="1"/>
  <mergeCells count="133">
    <mergeCell ref="C27:C28"/>
    <mergeCell ref="C26:M26"/>
    <mergeCell ref="J30:L30"/>
    <mergeCell ref="C18:G18"/>
    <mergeCell ref="H18:I18"/>
    <mergeCell ref="C8:G8"/>
    <mergeCell ref="H8:I8"/>
    <mergeCell ref="I4:I5"/>
    <mergeCell ref="H4:H5"/>
    <mergeCell ref="G4:G5"/>
    <mergeCell ref="F4:F5"/>
    <mergeCell ref="E4:E5"/>
    <mergeCell ref="D4:D5"/>
    <mergeCell ref="C4:C5"/>
    <mergeCell ref="J18:L18"/>
    <mergeCell ref="I20:I21"/>
    <mergeCell ref="H20:H21"/>
    <mergeCell ref="G20:G21"/>
    <mergeCell ref="F20:F21"/>
    <mergeCell ref="J20:M20"/>
    <mergeCell ref="C19:M19"/>
    <mergeCell ref="E20:E21"/>
    <mergeCell ref="D20:D21"/>
    <mergeCell ref="C20:C21"/>
    <mergeCell ref="C41:G41"/>
    <mergeCell ref="H41:I41"/>
    <mergeCell ref="E37:E38"/>
    <mergeCell ref="D37:D38"/>
    <mergeCell ref="C37:C38"/>
    <mergeCell ref="C32:C33"/>
    <mergeCell ref="D32:D33"/>
    <mergeCell ref="E32:E33"/>
    <mergeCell ref="C31:M31"/>
    <mergeCell ref="J35:L35"/>
    <mergeCell ref="C36:M36"/>
    <mergeCell ref="J41:L41"/>
    <mergeCell ref="C2:M2"/>
    <mergeCell ref="J8:L8"/>
    <mergeCell ref="I10:I11"/>
    <mergeCell ref="H10:H11"/>
    <mergeCell ref="G10:G11"/>
    <mergeCell ref="F10:F11"/>
    <mergeCell ref="E10:E11"/>
    <mergeCell ref="D10:D11"/>
    <mergeCell ref="C10:C11"/>
    <mergeCell ref="J10:M10"/>
    <mergeCell ref="C9:M9"/>
    <mergeCell ref="J4:M4"/>
    <mergeCell ref="C3:M3"/>
    <mergeCell ref="J25:L25"/>
    <mergeCell ref="I37:I38"/>
    <mergeCell ref="H37:H38"/>
    <mergeCell ref="G37:G38"/>
    <mergeCell ref="F37:F38"/>
    <mergeCell ref="F32:F33"/>
    <mergeCell ref="G32:G33"/>
    <mergeCell ref="H32:H33"/>
    <mergeCell ref="I32:I33"/>
    <mergeCell ref="I27:I28"/>
    <mergeCell ref="H27:H28"/>
    <mergeCell ref="G27:G28"/>
    <mergeCell ref="F27:F28"/>
    <mergeCell ref="J27:M27"/>
    <mergeCell ref="J32:M32"/>
    <mergeCell ref="J37:M37"/>
    <mergeCell ref="C35:G35"/>
    <mergeCell ref="H35:I35"/>
    <mergeCell ref="C25:G25"/>
    <mergeCell ref="H25:I25"/>
    <mergeCell ref="C30:G30"/>
    <mergeCell ref="H30:I30"/>
    <mergeCell ref="E27:E28"/>
    <mergeCell ref="D27:D28"/>
    <mergeCell ref="J48:M48"/>
    <mergeCell ref="C42:M42"/>
    <mergeCell ref="J46:L46"/>
    <mergeCell ref="C47:M47"/>
    <mergeCell ref="J51:L51"/>
    <mergeCell ref="F43:F44"/>
    <mergeCell ref="E43:E44"/>
    <mergeCell ref="D43:D44"/>
    <mergeCell ref="C43:C44"/>
    <mergeCell ref="J43:M43"/>
    <mergeCell ref="C46:G46"/>
    <mergeCell ref="H46:I46"/>
    <mergeCell ref="C51:G51"/>
    <mergeCell ref="H51:I51"/>
    <mergeCell ref="I48:I49"/>
    <mergeCell ref="H48:H49"/>
    <mergeCell ref="G48:G49"/>
    <mergeCell ref="F48:F49"/>
    <mergeCell ref="E48:E49"/>
    <mergeCell ref="D48:D49"/>
    <mergeCell ref="C48:C49"/>
    <mergeCell ref="I43:I44"/>
    <mergeCell ref="H43:H44"/>
    <mergeCell ref="G43:G44"/>
    <mergeCell ref="J53:M53"/>
    <mergeCell ref="C52:M52"/>
    <mergeCell ref="J64:L64"/>
    <mergeCell ref="I66:I67"/>
    <mergeCell ref="H66:H67"/>
    <mergeCell ref="G66:G67"/>
    <mergeCell ref="F66:F67"/>
    <mergeCell ref="E66:E67"/>
    <mergeCell ref="D66:D67"/>
    <mergeCell ref="C66:C67"/>
    <mergeCell ref="J66:M66"/>
    <mergeCell ref="C65:M65"/>
    <mergeCell ref="C64:G64"/>
    <mergeCell ref="H64:I64"/>
    <mergeCell ref="I53:I54"/>
    <mergeCell ref="H53:H54"/>
    <mergeCell ref="G53:G54"/>
    <mergeCell ref="F53:F54"/>
    <mergeCell ref="E53:E54"/>
    <mergeCell ref="D53:D54"/>
    <mergeCell ref="C53:C54"/>
    <mergeCell ref="J94:L94"/>
    <mergeCell ref="E90:E91"/>
    <mergeCell ref="D90:D91"/>
    <mergeCell ref="C90:C91"/>
    <mergeCell ref="J90:M90"/>
    <mergeCell ref="C89:M89"/>
    <mergeCell ref="J88:L88"/>
    <mergeCell ref="I90:I91"/>
    <mergeCell ref="H90:H91"/>
    <mergeCell ref="G90:G91"/>
    <mergeCell ref="F90:F91"/>
    <mergeCell ref="C94:G94"/>
    <mergeCell ref="H94:I94"/>
    <mergeCell ref="C88:G88"/>
    <mergeCell ref="H88:I88"/>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6"/>
  <sheetViews>
    <sheetView showGridLines="0" zoomScale="80" zoomScaleNormal="80" workbookViewId="0">
      <selection activeCell="F272" sqref="F272"/>
    </sheetView>
  </sheetViews>
  <sheetFormatPr defaultRowHeight="15" x14ac:dyDescent="0.25"/>
  <cols>
    <col min="1" max="1" width="3.7109375" customWidth="1"/>
    <col min="2" max="3" width="23.7109375" customWidth="1"/>
    <col min="4" max="4" width="50.7109375" customWidth="1"/>
    <col min="5" max="5" width="23.7109375" style="2" customWidth="1"/>
    <col min="6" max="6" width="90.7109375" style="2" customWidth="1"/>
    <col min="7" max="7" width="30.7109375" customWidth="1"/>
    <col min="8" max="9" width="27.7109375" customWidth="1"/>
    <col min="10" max="11" width="15.7109375" customWidth="1"/>
    <col min="12" max="12" width="11.5703125" bestFit="1" customWidth="1"/>
    <col min="13" max="15" width="13.7109375" customWidth="1"/>
  </cols>
  <sheetData>
    <row r="1" spans="2:11" ht="15" customHeight="1" thickBot="1" x14ac:dyDescent="0.3"/>
    <row r="2" spans="2:11" ht="39.950000000000003" customHeight="1" thickBot="1" x14ac:dyDescent="0.3">
      <c r="B2" s="867" t="s">
        <v>118</v>
      </c>
      <c r="C2" s="868"/>
      <c r="D2" s="868"/>
      <c r="E2" s="868"/>
      <c r="F2" s="868"/>
      <c r="G2" s="868"/>
      <c r="H2" s="868"/>
      <c r="I2" s="868"/>
      <c r="J2" s="868"/>
      <c r="K2" s="869"/>
    </row>
    <row r="3" spans="2:11" ht="39.950000000000003" customHeight="1" thickBot="1" x14ac:dyDescent="0.3">
      <c r="B3" s="671" t="s">
        <v>11</v>
      </c>
      <c r="C3" s="672" t="s">
        <v>0</v>
      </c>
      <c r="D3" s="672" t="s">
        <v>12</v>
      </c>
      <c r="E3" s="672" t="s">
        <v>13</v>
      </c>
      <c r="F3" s="672" t="s">
        <v>14</v>
      </c>
      <c r="G3" s="672" t="s">
        <v>15</v>
      </c>
      <c r="H3" s="672" t="s">
        <v>620</v>
      </c>
      <c r="I3" s="672" t="s">
        <v>31</v>
      </c>
      <c r="J3" s="673" t="s">
        <v>532</v>
      </c>
      <c r="K3" s="674" t="s">
        <v>621</v>
      </c>
    </row>
    <row r="4" spans="2:11" ht="80.099999999999994" customHeight="1" x14ac:dyDescent="0.25">
      <c r="B4" s="612" t="s">
        <v>36</v>
      </c>
      <c r="C4" s="613" t="s">
        <v>292</v>
      </c>
      <c r="D4" s="614" t="s">
        <v>300</v>
      </c>
      <c r="E4" s="443" t="s">
        <v>19</v>
      </c>
      <c r="F4" s="614" t="s">
        <v>301</v>
      </c>
      <c r="G4" s="35">
        <v>249173.3</v>
      </c>
      <c r="H4" s="144">
        <v>249173.3</v>
      </c>
      <c r="I4" s="36">
        <v>45345</v>
      </c>
      <c r="J4" s="131" t="str">
        <f t="shared" ref="J4:J15" si="0">IF(AND(I4&gt;=$C$19,I4&lt;=$D$19),"1º Trimestre",IF(AND(I4&gt;=$C$20,I4&lt;=$D$20),"2º Trimestre",IF(AND(I4&gt;=$C$21,I4&lt;=$D$21),"3º Trimestre",IF(AND(I4&gt;=$C$22,I4&lt;=$D$22),"4º Trimestre","-"))))</f>
        <v>1º Trimestre</v>
      </c>
      <c r="K4" s="87"/>
    </row>
    <row r="5" spans="2:11" ht="120" customHeight="1" x14ac:dyDescent="0.25">
      <c r="B5" s="606" t="s">
        <v>36</v>
      </c>
      <c r="C5" s="609" t="s">
        <v>292</v>
      </c>
      <c r="D5" s="605" t="s">
        <v>303</v>
      </c>
      <c r="E5" s="428" t="s">
        <v>19</v>
      </c>
      <c r="F5" s="605" t="s">
        <v>304</v>
      </c>
      <c r="G5" s="39">
        <v>2590539.59</v>
      </c>
      <c r="H5" s="429">
        <v>2590539.59</v>
      </c>
      <c r="I5" s="40">
        <v>45345</v>
      </c>
      <c r="J5" s="132" t="str">
        <f t="shared" si="0"/>
        <v>1º Trimestre</v>
      </c>
      <c r="K5" s="122"/>
    </row>
    <row r="6" spans="2:11" ht="99.95" customHeight="1" x14ac:dyDescent="0.25">
      <c r="B6" s="606" t="s">
        <v>36</v>
      </c>
      <c r="C6" s="609" t="s">
        <v>292</v>
      </c>
      <c r="D6" s="605" t="s">
        <v>308</v>
      </c>
      <c r="E6" s="428" t="s">
        <v>19</v>
      </c>
      <c r="F6" s="605" t="s">
        <v>309</v>
      </c>
      <c r="G6" s="39">
        <v>3088998.15</v>
      </c>
      <c r="H6" s="429">
        <v>3088998.15</v>
      </c>
      <c r="I6" s="40">
        <v>45353</v>
      </c>
      <c r="J6" s="132" t="str">
        <f t="shared" si="0"/>
        <v>1º Trimestre</v>
      </c>
      <c r="K6" s="436"/>
    </row>
    <row r="7" spans="2:11" ht="80.099999999999994" customHeight="1" x14ac:dyDescent="0.25">
      <c r="B7" s="606" t="s">
        <v>36</v>
      </c>
      <c r="C7" s="609" t="s">
        <v>292</v>
      </c>
      <c r="D7" s="605" t="s">
        <v>314</v>
      </c>
      <c r="E7" s="428" t="s">
        <v>19</v>
      </c>
      <c r="F7" s="605" t="s">
        <v>315</v>
      </c>
      <c r="G7" s="39">
        <v>7441836.7300000004</v>
      </c>
      <c r="H7" s="429">
        <v>7441836.7300000004</v>
      </c>
      <c r="I7" s="40">
        <v>45379</v>
      </c>
      <c r="J7" s="132" t="str">
        <f t="shared" si="0"/>
        <v>1º Trimestre</v>
      </c>
      <c r="K7" s="436"/>
    </row>
    <row r="8" spans="2:11" ht="112.5" customHeight="1" thickBot="1" x14ac:dyDescent="0.3">
      <c r="B8" s="608" t="s">
        <v>36</v>
      </c>
      <c r="C8" s="610" t="s">
        <v>292</v>
      </c>
      <c r="D8" s="607" t="s">
        <v>314</v>
      </c>
      <c r="E8" s="432" t="s">
        <v>19</v>
      </c>
      <c r="F8" s="607" t="s">
        <v>317</v>
      </c>
      <c r="G8" s="44">
        <v>16519164.609999999</v>
      </c>
      <c r="H8" s="75">
        <v>16519164.609999999</v>
      </c>
      <c r="I8" s="45">
        <v>45379</v>
      </c>
      <c r="J8" s="135" t="str">
        <f t="shared" si="0"/>
        <v>1º Trimestre</v>
      </c>
      <c r="K8" s="437"/>
    </row>
    <row r="9" spans="2:11" ht="80.099999999999994" customHeight="1" x14ac:dyDescent="0.25">
      <c r="B9" s="353" t="s">
        <v>36</v>
      </c>
      <c r="C9" s="619" t="s">
        <v>292</v>
      </c>
      <c r="D9" s="257" t="s">
        <v>306</v>
      </c>
      <c r="E9" s="447" t="s">
        <v>19</v>
      </c>
      <c r="F9" s="257" t="s">
        <v>294</v>
      </c>
      <c r="G9" s="30">
        <v>2349332.36</v>
      </c>
      <c r="H9" s="145">
        <v>2349332.36</v>
      </c>
      <c r="I9" s="31">
        <v>45405</v>
      </c>
      <c r="J9" s="133" t="str">
        <f t="shared" si="0"/>
        <v>2º Trimestre</v>
      </c>
      <c r="K9" s="147"/>
    </row>
    <row r="10" spans="2:11" ht="80.099999999999994" customHeight="1" thickBot="1" x14ac:dyDescent="0.3">
      <c r="B10" s="32" t="s">
        <v>36</v>
      </c>
      <c r="C10" s="627" t="s">
        <v>292</v>
      </c>
      <c r="D10" s="240" t="s">
        <v>311</v>
      </c>
      <c r="E10" s="449" t="s">
        <v>19</v>
      </c>
      <c r="F10" s="240" t="s">
        <v>312</v>
      </c>
      <c r="G10" s="33">
        <v>51012177.369999997</v>
      </c>
      <c r="H10" s="146">
        <v>51012177.369999997</v>
      </c>
      <c r="I10" s="34">
        <v>45444</v>
      </c>
      <c r="J10" s="134" t="str">
        <f t="shared" si="0"/>
        <v>2º Trimestre</v>
      </c>
      <c r="K10" s="148"/>
    </row>
    <row r="11" spans="2:11" ht="99.95" customHeight="1" x14ac:dyDescent="0.25">
      <c r="B11" s="612" t="s">
        <v>36</v>
      </c>
      <c r="C11" s="613" t="s">
        <v>292</v>
      </c>
      <c r="D11" s="614" t="s">
        <v>293</v>
      </c>
      <c r="E11" s="443" t="s">
        <v>19</v>
      </c>
      <c r="F11" s="614" t="s">
        <v>294</v>
      </c>
      <c r="G11" s="35">
        <v>4620638.4800000004</v>
      </c>
      <c r="H11" s="144">
        <v>4620638.4800000004</v>
      </c>
      <c r="I11" s="36">
        <v>45474</v>
      </c>
      <c r="J11" s="131" t="str">
        <f t="shared" si="0"/>
        <v>3º Trimestre</v>
      </c>
      <c r="K11" s="87"/>
    </row>
    <row r="12" spans="2:11" ht="80.099999999999994" customHeight="1" x14ac:dyDescent="0.25">
      <c r="B12" s="606" t="s">
        <v>36</v>
      </c>
      <c r="C12" s="609" t="s">
        <v>292</v>
      </c>
      <c r="D12" s="605" t="s">
        <v>320</v>
      </c>
      <c r="E12" s="428" t="s">
        <v>19</v>
      </c>
      <c r="F12" s="605" t="s">
        <v>319</v>
      </c>
      <c r="G12" s="39">
        <v>4115735.91</v>
      </c>
      <c r="H12" s="429">
        <v>4115735.91</v>
      </c>
      <c r="I12" s="40">
        <v>45498</v>
      </c>
      <c r="J12" s="132" t="str">
        <f t="shared" si="0"/>
        <v>3º Trimestre</v>
      </c>
      <c r="K12" s="436"/>
    </row>
    <row r="13" spans="2:11" ht="120" customHeight="1" thickBot="1" x14ac:dyDescent="0.3">
      <c r="B13" s="608" t="s">
        <v>36</v>
      </c>
      <c r="C13" s="610" t="s">
        <v>292</v>
      </c>
      <c r="D13" s="607" t="s">
        <v>318</v>
      </c>
      <c r="E13" s="432" t="s">
        <v>19</v>
      </c>
      <c r="F13" s="607" t="s">
        <v>319</v>
      </c>
      <c r="G13" s="44">
        <v>2157710.77</v>
      </c>
      <c r="H13" s="75">
        <v>2157710.77</v>
      </c>
      <c r="I13" s="45">
        <v>45536</v>
      </c>
      <c r="J13" s="135" t="str">
        <f t="shared" si="0"/>
        <v>3º Trimestre</v>
      </c>
      <c r="K13" s="437"/>
    </row>
    <row r="14" spans="2:11" ht="99.95" customHeight="1" x14ac:dyDescent="0.25">
      <c r="B14" s="353" t="s">
        <v>36</v>
      </c>
      <c r="C14" s="615" t="s">
        <v>292</v>
      </c>
      <c r="D14" s="257" t="s">
        <v>295</v>
      </c>
      <c r="E14" s="447" t="s">
        <v>19</v>
      </c>
      <c r="F14" s="257" t="s">
        <v>296</v>
      </c>
      <c r="G14" s="30">
        <v>706090.73</v>
      </c>
      <c r="H14" s="145">
        <v>706090.73</v>
      </c>
      <c r="I14" s="31">
        <v>45612</v>
      </c>
      <c r="J14" s="133" t="str">
        <f t="shared" si="0"/>
        <v>4º Trimestre</v>
      </c>
      <c r="K14" s="147"/>
    </row>
    <row r="15" spans="2:11" ht="99.95" customHeight="1" thickBot="1" x14ac:dyDescent="0.3">
      <c r="B15" s="32" t="s">
        <v>36</v>
      </c>
      <c r="C15" s="634" t="s">
        <v>292</v>
      </c>
      <c r="D15" s="240" t="s">
        <v>297</v>
      </c>
      <c r="E15" s="449" t="s">
        <v>19</v>
      </c>
      <c r="F15" s="240" t="s">
        <v>298</v>
      </c>
      <c r="G15" s="33">
        <v>848042.32</v>
      </c>
      <c r="H15" s="146">
        <v>848042.32</v>
      </c>
      <c r="I15" s="34">
        <v>45635</v>
      </c>
      <c r="J15" s="134" t="str">
        <f t="shared" si="0"/>
        <v>4º Trimestre</v>
      </c>
      <c r="K15" s="148"/>
    </row>
    <row r="16" spans="2:11" ht="20.100000000000001" customHeight="1" x14ac:dyDescent="0.3">
      <c r="E16"/>
      <c r="F16"/>
      <c r="G16" s="47">
        <f>SUM(G4:G15)</f>
        <v>95699440.319999993</v>
      </c>
      <c r="H16" s="47">
        <f>SUM(H4:H15)</f>
        <v>95699440.319999993</v>
      </c>
    </row>
    <row r="17" spans="2:9" ht="20.100000000000001" customHeight="1" thickBot="1" x14ac:dyDescent="0.3">
      <c r="E17"/>
      <c r="F17"/>
      <c r="G17" s="25"/>
      <c r="H17" s="25"/>
    </row>
    <row r="18" spans="2:9" ht="20.100000000000001" customHeight="1" thickBot="1" x14ac:dyDescent="0.3">
      <c r="B18" s="647"/>
      <c r="C18" s="648" t="s">
        <v>530</v>
      </c>
      <c r="D18" s="649" t="s">
        <v>531</v>
      </c>
      <c r="E18"/>
      <c r="F18" s="136"/>
      <c r="G18" s="137"/>
      <c r="H18" s="137"/>
      <c r="I18" s="137"/>
    </row>
    <row r="19" spans="2:9" ht="20.100000000000001" customHeight="1" x14ac:dyDescent="0.25">
      <c r="B19" s="675" t="s">
        <v>526</v>
      </c>
      <c r="C19" s="651">
        <v>45292</v>
      </c>
      <c r="D19" s="652">
        <v>45382</v>
      </c>
      <c r="E19"/>
      <c r="F19" s="138"/>
      <c r="G19" s="139"/>
      <c r="H19" s="139"/>
      <c r="I19" s="136"/>
    </row>
    <row r="20" spans="2:9" ht="20.100000000000001" customHeight="1" x14ac:dyDescent="0.25">
      <c r="B20" s="650" t="s">
        <v>527</v>
      </c>
      <c r="C20" s="653">
        <v>45383</v>
      </c>
      <c r="D20" s="654">
        <v>45473</v>
      </c>
      <c r="E20"/>
      <c r="F20" s="138"/>
      <c r="G20" s="136"/>
      <c r="H20" s="136"/>
      <c r="I20" s="140"/>
    </row>
    <row r="21" spans="2:9" ht="20.100000000000001" customHeight="1" x14ac:dyDescent="0.25">
      <c r="B21" s="650" t="s">
        <v>528</v>
      </c>
      <c r="C21" s="653">
        <v>45474</v>
      </c>
      <c r="D21" s="654">
        <v>45565</v>
      </c>
      <c r="E21"/>
      <c r="F21" s="138"/>
      <c r="G21" s="140"/>
      <c r="H21" s="140"/>
      <c r="I21" s="136"/>
    </row>
    <row r="22" spans="2:9" ht="20.100000000000001" customHeight="1" thickBot="1" x14ac:dyDescent="0.3">
      <c r="B22" s="655" t="s">
        <v>529</v>
      </c>
      <c r="C22" s="656">
        <v>45566</v>
      </c>
      <c r="D22" s="657">
        <v>45657</v>
      </c>
      <c r="E22"/>
      <c r="F22" s="138"/>
      <c r="G22" s="136"/>
      <c r="H22" s="136"/>
      <c r="I22" s="140"/>
    </row>
    <row r="23" spans="2:9" x14ac:dyDescent="0.25">
      <c r="E23"/>
      <c r="F23" s="141"/>
      <c r="G23" s="140"/>
      <c r="H23" s="140"/>
      <c r="I23" s="136"/>
    </row>
    <row r="24" spans="2:9" x14ac:dyDescent="0.25">
      <c r="E24"/>
      <c r="F24" s="141"/>
      <c r="G24" s="140"/>
      <c r="H24" s="140"/>
      <c r="I24" s="136"/>
    </row>
    <row r="25" spans="2:9" x14ac:dyDescent="0.25">
      <c r="E25"/>
      <c r="F25" s="141"/>
      <c r="G25" s="140"/>
      <c r="H25" s="140"/>
      <c r="I25" s="136"/>
    </row>
    <row r="26" spans="2:9" x14ac:dyDescent="0.25">
      <c r="E26"/>
      <c r="F26" s="141"/>
      <c r="G26" s="136"/>
      <c r="H26" s="136"/>
      <c r="I26" s="140"/>
    </row>
    <row r="27" spans="2:9" x14ac:dyDescent="0.25">
      <c r="E27"/>
      <c r="F27" s="141"/>
      <c r="G27" s="140"/>
      <c r="H27" s="140"/>
      <c r="I27" s="136"/>
    </row>
    <row r="28" spans="2:9" x14ac:dyDescent="0.25">
      <c r="E28"/>
      <c r="F28" s="141"/>
      <c r="G28" s="140"/>
      <c r="H28" s="140"/>
      <c r="I28" s="136"/>
    </row>
    <row r="29" spans="2:9" x14ac:dyDescent="0.25">
      <c r="E29"/>
      <c r="F29" s="141"/>
      <c r="G29" s="140"/>
      <c r="H29" s="140"/>
      <c r="I29" s="136"/>
    </row>
    <row r="30" spans="2:9" x14ac:dyDescent="0.25">
      <c r="E30"/>
      <c r="F30" s="141"/>
      <c r="G30" s="140"/>
      <c r="H30" s="140"/>
      <c r="I30" s="136"/>
    </row>
    <row r="31" spans="2:9" x14ac:dyDescent="0.25">
      <c r="E31"/>
      <c r="F31" s="141"/>
      <c r="G31" s="140"/>
      <c r="H31" s="140"/>
      <c r="I31" s="136"/>
    </row>
    <row r="32" spans="2:9" x14ac:dyDescent="0.25">
      <c r="E32"/>
      <c r="F32" s="141"/>
      <c r="G32" s="136"/>
      <c r="H32" s="136"/>
      <c r="I32" s="140"/>
    </row>
    <row r="33" spans="5:9" x14ac:dyDescent="0.25">
      <c r="E33"/>
      <c r="F33" s="141"/>
      <c r="G33" s="136"/>
      <c r="H33" s="136"/>
      <c r="I33" s="140"/>
    </row>
    <row r="34" spans="5:9" x14ac:dyDescent="0.25">
      <c r="E34"/>
      <c r="F34" s="141"/>
      <c r="G34" s="140"/>
      <c r="H34" s="140"/>
      <c r="I34" s="136"/>
    </row>
    <row r="35" spans="5:9" x14ac:dyDescent="0.25">
      <c r="E35"/>
      <c r="F35" s="141"/>
      <c r="G35" s="140"/>
      <c r="H35" s="140"/>
      <c r="I35" s="136"/>
    </row>
    <row r="36" spans="5:9" x14ac:dyDescent="0.25">
      <c r="E36"/>
      <c r="F36" s="141"/>
      <c r="G36" s="140"/>
      <c r="H36" s="140"/>
      <c r="I36" s="136"/>
    </row>
    <row r="37" spans="5:9" x14ac:dyDescent="0.25">
      <c r="E37"/>
      <c r="F37" s="141"/>
      <c r="G37" s="140"/>
      <c r="H37" s="140"/>
      <c r="I37" s="136"/>
    </row>
    <row r="38" spans="5:9" x14ac:dyDescent="0.25">
      <c r="E38"/>
      <c r="F38" s="141"/>
      <c r="G38" s="140"/>
      <c r="H38" s="140"/>
      <c r="I38" s="136"/>
    </row>
    <row r="39" spans="5:9" x14ac:dyDescent="0.25">
      <c r="F39" s="141"/>
      <c r="G39" s="140"/>
      <c r="H39" s="140"/>
      <c r="I39" s="136"/>
    </row>
    <row r="40" spans="5:9" x14ac:dyDescent="0.25">
      <c r="F40" s="141"/>
      <c r="G40" s="140"/>
      <c r="H40" s="140"/>
      <c r="I40" s="136"/>
    </row>
    <row r="41" spans="5:9" x14ac:dyDescent="0.25">
      <c r="F41" s="141"/>
      <c r="G41" s="140"/>
      <c r="H41" s="140"/>
      <c r="I41" s="136"/>
    </row>
    <row r="42" spans="5:9" x14ac:dyDescent="0.25">
      <c r="F42" s="142"/>
      <c r="G42" s="143"/>
      <c r="H42" s="143"/>
      <c r="I42" s="143"/>
    </row>
    <row r="43" spans="5:9" x14ac:dyDescent="0.25">
      <c r="F43" s="142"/>
      <c r="G43" s="866"/>
      <c r="H43" s="866"/>
      <c r="I43" s="866"/>
    </row>
    <row r="44" spans="5:9" x14ac:dyDescent="0.25">
      <c r="F44" s="11"/>
    </row>
    <row r="45" spans="5:9" x14ac:dyDescent="0.25">
      <c r="F45" s="11"/>
    </row>
    <row r="46" spans="5:9" x14ac:dyDescent="0.25">
      <c r="G46" s="26"/>
      <c r="H46" s="26"/>
    </row>
  </sheetData>
  <sheetProtection algorithmName="SHA-512" hashValue="MtBgjT2LBVll0JGheF2a3cce+kJyU7KiscyoWZbm0GBD6MTm6fxW/Ocd6tnqsF4UXtSgt0EksnGosO9I7h2jCw==" saltValue="0v3UBDnr/KtsK7SSrKcxWA==" spinCount="100000" sheet="1" objects="1" scenarios="1" selectLockedCells="1"/>
  <sortState ref="B3:I16">
    <sortCondition ref="I3"/>
  </sortState>
  <mergeCells count="2">
    <mergeCell ref="G43:I43"/>
    <mergeCell ref="B2:K2"/>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30</vt:i4>
      </vt:variant>
    </vt:vector>
  </HeadingPairs>
  <TitlesOfParts>
    <vt:vector size="30" baseType="lpstr">
      <vt:lpstr>Resumo Geral</vt:lpstr>
      <vt:lpstr>Resumo Trimestres</vt:lpstr>
      <vt:lpstr>Execução</vt:lpstr>
      <vt:lpstr>1º Trimestre</vt:lpstr>
      <vt:lpstr>2º Trimestre</vt:lpstr>
      <vt:lpstr>3º Trimestre</vt:lpstr>
      <vt:lpstr>4º Trimestre</vt:lpstr>
      <vt:lpstr>Sem Data</vt:lpstr>
      <vt:lpstr>Terceirização</vt:lpstr>
      <vt:lpstr>TI - Aquisições</vt:lpstr>
      <vt:lpstr>TI - Serviços</vt:lpstr>
      <vt:lpstr>Mobiliário</vt:lpstr>
      <vt:lpstr>Material de Escritório</vt:lpstr>
      <vt:lpstr>Divisórias</vt:lpstr>
      <vt:lpstr>Eventos</vt:lpstr>
      <vt:lpstr>Eletrodomésticos</vt:lpstr>
      <vt:lpstr>Biblioteca (livros)</vt:lpstr>
      <vt:lpstr>Manutenção de equipamentos</vt:lpstr>
      <vt:lpstr>Serviços Gráficos</vt:lpstr>
      <vt:lpstr>Material de Consumo</vt:lpstr>
      <vt:lpstr>Medicamentos</vt:lpstr>
      <vt:lpstr>Equipamentos audiovisual</vt:lpstr>
      <vt:lpstr>Celular</vt:lpstr>
      <vt:lpstr>Serviços Diversos </vt:lpstr>
      <vt:lpstr>Projetos</vt:lpstr>
      <vt:lpstr>Capacitação Pós</vt:lpstr>
      <vt:lpstr>Capacitação</vt:lpstr>
      <vt:lpstr>Obras</vt:lpstr>
      <vt:lpstr>Serviço Público</vt:lpstr>
      <vt:lpstr>Anuidade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LOUREIRO PASCHOALINI</dc:creator>
  <cp:lastModifiedBy>GUSTAVO LOUREIRO PASCHOALINI</cp:lastModifiedBy>
  <cp:lastPrinted>2024-02-23T18:25:22Z</cp:lastPrinted>
  <dcterms:created xsi:type="dcterms:W3CDTF">2023-05-04T11:39:29Z</dcterms:created>
  <dcterms:modified xsi:type="dcterms:W3CDTF">2024-05-22T17:24:17Z</dcterms:modified>
</cp:coreProperties>
</file>